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200" windowHeight="10410"/>
  </bookViews>
  <sheets>
    <sheet name="Inchidere de Casa" sheetId="7" r:id="rId1"/>
    <sheet name="Detaliu Bon Fiscal" sheetId="8" r:id="rId2"/>
    <sheet name="Inchidere Terminal Bancar" sheetId="9" r:id="rId3"/>
    <sheet name="Inchidere Casa de Marcat" sheetId="10" r:id="rId4"/>
    <sheet name="Sheet1" sheetId="11" state="hidden" r:id="rId5"/>
    <sheet name="Total Facturi" sheetId="13" r:id="rId6"/>
    <sheet name="Inchidere de tiparit" sheetId="12" r:id="rId7"/>
    <sheet name="Registru de casa" sheetId="14" r:id="rId8"/>
  </sheets>
  <definedNames>
    <definedName name="Banconote">'Inchidere de Casa'!$L$9:$Q$9</definedName>
    <definedName name="Economico">'Inchidere de Casa'!$G$11:$G$16</definedName>
    <definedName name="Finanziario">'Inchidere de Casa'!$G$17:$G$20</definedName>
    <definedName name="Monete">'Inchidere de Casa'!$L$6:$S$6</definedName>
    <definedName name="MotivoDifferenza">'Inchidere de Casa'!$L$19</definedName>
    <definedName name="Tender">'Inchidere de Casa'!$G$18:$G$26,'Inchidere de Casa'!$G$28</definedName>
  </definedNames>
  <calcPr calcId="125725"/>
</workbook>
</file>

<file path=xl/calcChain.xml><?xml version="1.0" encoding="utf-8"?>
<calcChain xmlns="http://schemas.openxmlformats.org/spreadsheetml/2006/main">
  <c r="E10" i="14"/>
  <c r="E11"/>
  <c r="E12"/>
  <c r="E13"/>
  <c r="E14"/>
  <c r="E15"/>
  <c r="E16"/>
  <c r="E17"/>
  <c r="E9"/>
  <c r="D10"/>
  <c r="D11"/>
  <c r="D12"/>
  <c r="D13"/>
  <c r="D14"/>
  <c r="D15"/>
  <c r="D16"/>
  <c r="D17"/>
  <c r="D9"/>
  <c r="C13"/>
  <c r="C7"/>
  <c r="E4" l="1"/>
  <c r="C14"/>
  <c r="C12"/>
  <c r="C10"/>
  <c r="C11"/>
  <c r="C9"/>
  <c r="B14"/>
  <c r="B13"/>
  <c r="B12"/>
  <c r="B11"/>
  <c r="B10"/>
  <c r="B9"/>
  <c r="F51" i="12"/>
  <c r="F50"/>
  <c r="I45"/>
  <c r="G45"/>
  <c r="I44"/>
  <c r="G44"/>
  <c r="I43"/>
  <c r="G43"/>
  <c r="H42"/>
  <c r="H41"/>
  <c r="H40"/>
  <c r="H39"/>
  <c r="H38"/>
  <c r="D38"/>
  <c r="B38"/>
  <c r="H37"/>
  <c r="D37"/>
  <c r="B37"/>
  <c r="H36"/>
  <c r="D36"/>
  <c r="B36"/>
  <c r="H35"/>
  <c r="D35"/>
  <c r="B35"/>
  <c r="H34"/>
  <c r="D34"/>
  <c r="B34"/>
  <c r="H33"/>
  <c r="D33"/>
  <c r="B33"/>
  <c r="H32"/>
  <c r="D32"/>
  <c r="B32"/>
  <c r="H31"/>
  <c r="D31"/>
  <c r="B31"/>
  <c r="H30"/>
  <c r="D30"/>
  <c r="B30"/>
  <c r="H29"/>
  <c r="D29"/>
  <c r="B29"/>
  <c r="D28"/>
  <c r="B28"/>
  <c r="D27"/>
  <c r="B27"/>
  <c r="D26"/>
  <c r="B26"/>
  <c r="D25"/>
  <c r="B25"/>
  <c r="D24"/>
  <c r="B24"/>
  <c r="D23"/>
  <c r="B23"/>
  <c r="D22"/>
  <c r="B22"/>
  <c r="D21"/>
  <c r="B21"/>
  <c r="D20"/>
  <c r="B20"/>
  <c r="D19"/>
  <c r="B19"/>
  <c r="F18"/>
  <c r="E18"/>
  <c r="F17"/>
  <c r="E17"/>
  <c r="F16"/>
  <c r="E16"/>
  <c r="F15"/>
  <c r="E15"/>
  <c r="F14"/>
  <c r="E14"/>
  <c r="F13"/>
  <c r="E13"/>
  <c r="F12"/>
  <c r="E12"/>
  <c r="F11"/>
  <c r="E11"/>
  <c r="D9"/>
  <c r="B9"/>
  <c r="D8"/>
  <c r="B8"/>
  <c r="D7"/>
  <c r="B7"/>
  <c r="D6"/>
  <c r="D5"/>
  <c r="B5"/>
  <c r="D4"/>
  <c r="B4"/>
  <c r="D3"/>
  <c r="B3"/>
  <c r="E2"/>
  <c r="E1"/>
  <c r="B6"/>
  <c r="I42"/>
  <c r="I41"/>
  <c r="I40"/>
  <c r="I39"/>
  <c r="I38"/>
  <c r="I37"/>
  <c r="I36"/>
  <c r="I35"/>
  <c r="I34"/>
  <c r="I33"/>
  <c r="I32"/>
  <c r="I31"/>
  <c r="I30"/>
  <c r="I29"/>
  <c r="T9" i="7" l="1"/>
  <c r="T6"/>
  <c r="G36" l="1"/>
  <c r="G12"/>
  <c r="E19"/>
  <c r="G34" l="1"/>
  <c r="G33"/>
  <c r="G26" l="1"/>
  <c r="G25"/>
  <c r="G24"/>
  <c r="G23"/>
  <c r="G22"/>
  <c r="G21"/>
  <c r="G20"/>
  <c r="G13"/>
  <c r="G11"/>
  <c r="G35"/>
  <c r="G31"/>
  <c r="G30"/>
  <c r="G32"/>
  <c r="G7"/>
  <c r="G6"/>
  <c r="G5"/>
  <c r="G4"/>
  <c r="G3" s="1"/>
  <c r="S11"/>
  <c r="F2" i="8"/>
  <c r="G9" i="7"/>
  <c r="G8"/>
  <c r="G2" i="8"/>
  <c r="H2"/>
  <c r="I2"/>
  <c r="J2"/>
  <c r="K2"/>
  <c r="L2"/>
  <c r="M2"/>
  <c r="N2"/>
  <c r="O2"/>
  <c r="P2"/>
  <c r="Q2"/>
  <c r="R2"/>
  <c r="G29" i="7" l="1"/>
  <c r="G19"/>
  <c r="H8"/>
  <c r="G28"/>
  <c r="G18"/>
  <c r="S13" s="1"/>
  <c r="S15" s="1"/>
  <c r="G14"/>
  <c r="G17" l="1"/>
  <c r="G27" s="1"/>
  <c r="G16"/>
  <c r="G10" s="1"/>
  <c r="H14" l="1"/>
</calcChain>
</file>

<file path=xl/comments1.xml><?xml version="1.0" encoding="utf-8"?>
<comments xmlns="http://schemas.openxmlformats.org/spreadsheetml/2006/main">
  <authors>
    <author>Home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2" authorId="0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#INVOICES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#DIFFSOLDCASHED</t>
        </r>
      </text>
    </comment>
    <comment ref="L27" authorId="0">
      <text>
        <r>
          <rPr>
            <b/>
            <sz val="9"/>
            <color rgb="FF000000"/>
            <rFont val="Tahoma"/>
            <family val="2"/>
          </rPr>
          <t>#MMDETAILS</t>
        </r>
      </text>
    </comment>
  </commentList>
</comments>
</file>

<file path=xl/comments2.xml><?xml version="1.0" encoding="utf-8"?>
<comments xmlns="http://schemas.openxmlformats.org/spreadsheetml/2006/main">
  <authors>
    <author>Home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#STORECODE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#RECEIPTNR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#CREATETIME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#TOTAL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#CHECK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#EP1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#BR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#BT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#CR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#BP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#GIFT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#TICKET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#MANCARTAC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#MANBANCOM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#ADVANCE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#SUBTENDERNAME</t>
        </r>
      </text>
    </comment>
  </commentList>
</comments>
</file>

<file path=xl/comments3.xml><?xml version="1.0" encoding="utf-8"?>
<comments xmlns="http://schemas.openxmlformats.org/spreadsheetml/2006/main">
  <authors>
    <author>Home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#TVAINV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#TOTALINV</t>
        </r>
      </text>
    </comment>
  </commentList>
</comments>
</file>

<file path=xl/comments4.xml><?xml version="1.0" encoding="utf-8"?>
<comments xmlns="http://schemas.openxmlformats.org/spreadsheetml/2006/main">
  <authors>
    <author>Home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#MMDETAILSROWNR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#RECEIPTS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#PAYMENTS</t>
        </r>
      </text>
    </comment>
  </commentList>
</comments>
</file>

<file path=xl/sharedStrings.xml><?xml version="1.0" encoding="utf-8"?>
<sst xmlns="http://schemas.openxmlformats.org/spreadsheetml/2006/main" count="151" uniqueCount="108">
  <si>
    <t>MM</t>
  </si>
  <si>
    <t>Codice</t>
  </si>
  <si>
    <t>BP</t>
  </si>
  <si>
    <t>MOV</t>
  </si>
  <si>
    <t>VAT1</t>
  </si>
  <si>
    <t>RP</t>
  </si>
  <si>
    <t>CHIN</t>
  </si>
  <si>
    <t>CHOUT</t>
  </si>
  <si>
    <t>ODC</t>
  </si>
  <si>
    <t>CN1</t>
  </si>
  <si>
    <t>GIFTISSUE</t>
  </si>
  <si>
    <t>CASH</t>
  </si>
  <si>
    <t>DC1</t>
  </si>
  <si>
    <t>CCOFF</t>
  </si>
  <si>
    <t>DCOFF</t>
  </si>
  <si>
    <t>BRRED</t>
  </si>
  <si>
    <t>BT</t>
  </si>
  <si>
    <t>CR</t>
  </si>
  <si>
    <t>GIFT</t>
  </si>
  <si>
    <t>TICKET</t>
  </si>
  <si>
    <t>BRISSUE</t>
  </si>
  <si>
    <t>Check</t>
  </si>
  <si>
    <t>PC</t>
  </si>
  <si>
    <t>CC01</t>
  </si>
  <si>
    <t>CC02</t>
  </si>
  <si>
    <t>CC03</t>
  </si>
  <si>
    <t>CC05</t>
  </si>
  <si>
    <t>VISA</t>
  </si>
  <si>
    <t>MASTERCARD</t>
  </si>
  <si>
    <t>MAESTRO</t>
  </si>
  <si>
    <t>SLSFIN</t>
  </si>
  <si>
    <t>Store Code</t>
  </si>
  <si>
    <t>Cassa</t>
  </si>
  <si>
    <t>Tipo E/C/F</t>
  </si>
  <si>
    <t>Gift Card</t>
  </si>
  <si>
    <t>Sub Tender Elettronico</t>
  </si>
  <si>
    <t>EXP</t>
  </si>
  <si>
    <t>OTHIN</t>
  </si>
  <si>
    <t>OTHOUT</t>
  </si>
  <si>
    <t>TOTALE</t>
  </si>
  <si>
    <t>VAT4</t>
  </si>
  <si>
    <t>CN4</t>
  </si>
  <si>
    <t xml:space="preserve">BANCOMAT </t>
  </si>
  <si>
    <t>Cheltuieli Numerar</t>
  </si>
  <si>
    <t>Fond de Casa</t>
  </si>
  <si>
    <t>Depuneri Numerar</t>
  </si>
  <si>
    <t>Diverse Intrari Numerar</t>
  </si>
  <si>
    <t>Descriere</t>
  </si>
  <si>
    <t>DETALIU PLATA ELECTRONICA</t>
  </si>
  <si>
    <t>Cartea de credit manual</t>
  </si>
  <si>
    <t>Bancomat manual</t>
  </si>
  <si>
    <t>ALTELE</t>
  </si>
  <si>
    <t>Bonuri de Retur Emise</t>
  </si>
  <si>
    <t>Electronice</t>
  </si>
  <si>
    <t>Bonuri de Retur Utilizate</t>
  </si>
  <si>
    <t>Bonuri Promotionale</t>
  </si>
  <si>
    <t>Transfer Bancar</t>
  </si>
  <si>
    <t>Cec</t>
  </si>
  <si>
    <t>Bon Valoric</t>
  </si>
  <si>
    <t>Computer</t>
  </si>
  <si>
    <t>Casa de Bani</t>
  </si>
  <si>
    <t>CONTROL CASA DE BANI / COMPUTER</t>
  </si>
  <si>
    <t>Gift Card-uri Vandute</t>
  </si>
  <si>
    <t>CM/ POS</t>
  </si>
  <si>
    <t>Bon Fiscal</t>
  </si>
  <si>
    <t>Data si Ora</t>
  </si>
  <si>
    <t>Total</t>
  </si>
  <si>
    <t>Numerar</t>
  </si>
  <si>
    <t>Electronic</t>
  </si>
  <si>
    <t>Bon Retur</t>
  </si>
  <si>
    <t>Carte de Credit Manual</t>
  </si>
  <si>
    <t>Bancomat Manual</t>
  </si>
  <si>
    <t>Avans</t>
  </si>
  <si>
    <t>Credit</t>
  </si>
  <si>
    <t>MIȘCĂRI DE BANI</t>
  </si>
  <si>
    <t>Diverse Ieșiri Numerar</t>
  </si>
  <si>
    <t>VÂNZĂRI</t>
  </si>
  <si>
    <t>ÎNCASĂRI</t>
  </si>
  <si>
    <t>Vânzări Numerar</t>
  </si>
  <si>
    <t>Bonuri Promoționale</t>
  </si>
  <si>
    <t>DIFERENȚE VÂNZARE / ÎNCASARE</t>
  </si>
  <si>
    <t>Diferența</t>
  </si>
  <si>
    <t>MOTIVUL DIFERENȚEI</t>
  </si>
  <si>
    <t>Retrageri Numerar</t>
  </si>
  <si>
    <t>NUMERAR EXISTENT ÎN CASĂ</t>
  </si>
  <si>
    <t>Negozio:</t>
  </si>
  <si>
    <t>Chiusura Cassa del:</t>
  </si>
  <si>
    <t>.</t>
  </si>
  <si>
    <t>Taglio</t>
  </si>
  <si>
    <t>Nr</t>
  </si>
  <si>
    <t>Totale</t>
  </si>
  <si>
    <t>TVA</t>
  </si>
  <si>
    <t>REGISTRU DE CASA</t>
  </si>
  <si>
    <t>Data</t>
  </si>
  <si>
    <t>Contul casa</t>
  </si>
  <si>
    <t>(UNITATEA)</t>
  </si>
  <si>
    <t>Nr. Crt.</t>
  </si>
  <si>
    <t>Nr. act casa</t>
  </si>
  <si>
    <t>Explicatii</t>
  </si>
  <si>
    <t>Incasari</t>
  </si>
  <si>
    <t>Plati</t>
  </si>
  <si>
    <t>Simbol cont corespondent</t>
  </si>
  <si>
    <t>Report/Sold ziua precedenta</t>
  </si>
  <si>
    <t>Causale</t>
  </si>
  <si>
    <t>Pagamento</t>
  </si>
  <si>
    <t>Note</t>
  </si>
  <si>
    <t>Ziua / Luna / Anul</t>
  </si>
  <si>
    <t>INTANGOO S.R.L. -MAGAZIN SHOPPING CITY
str.LUCIAN BLAGA, NR.1, ET. P, AP. 21C, TIMISOARA,
PL Shopping City Timisoara</t>
  </si>
</sst>
</file>

<file path=xl/styles.xml><?xml version="1.0" encoding="utf-8"?>
<styleSheet xmlns="http://schemas.openxmlformats.org/spreadsheetml/2006/main">
  <numFmts count="7">
    <numFmt numFmtId="44" formatCode="_-* #,##0.00\ &quot;lei&quot;_-;\-* #,##0.00\ &quot;lei&quot;_-;_-* &quot;-&quot;??\ &quot;lei&quot;_-;_-@_-"/>
    <numFmt numFmtId="164" formatCode="_-* #,##0.00_-;\-* #,##0.00_-;_-* &quot;-&quot;??_-;_-@_-"/>
    <numFmt numFmtId="165" formatCode="#,##0.00_ ;[Red]\-#,##0.00\ "/>
    <numFmt numFmtId="166" formatCode="d/m/yy\ h:mm;@"/>
    <numFmt numFmtId="167" formatCode="_-* #,##0.00\ [$lei-418]_-;\-* #,##0.00\ [$lei-418]_-;_-* &quot;-&quot;??\ [$lei-418]_-;_-@_-"/>
    <numFmt numFmtId="168" formatCode="0;;;@"/>
    <numFmt numFmtId="169" formatCode="#,##0.00\ &quot;lei&quot;"/>
  </numFmts>
  <fonts count="3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9"/>
      <color indexed="8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rgb="FF000000"/>
      <name val="Calibri"/>
      <family val="2"/>
    </font>
    <font>
      <b/>
      <sz val="9"/>
      <color rgb="FF000000"/>
      <name val="Tahoma"/>
      <family val="2"/>
    </font>
    <font>
      <b/>
      <sz val="8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/>
    <xf numFmtId="164" fontId="0" fillId="0" borderId="0" xfId="1" applyFont="1"/>
    <xf numFmtId="0" fontId="4" fillId="3" borderId="0" xfId="0" applyFont="1" applyFill="1"/>
    <xf numFmtId="0" fontId="0" fillId="0" borderId="0" xfId="0" applyBorder="1" applyAlignment="1"/>
    <xf numFmtId="164" fontId="4" fillId="0" borderId="0" xfId="1" applyFont="1" applyFill="1"/>
    <xf numFmtId="164" fontId="5" fillId="0" borderId="0" xfId="0" applyNumberFormat="1" applyFont="1" applyFill="1"/>
    <xf numFmtId="0" fontId="0" fillId="0" borderId="0" xfId="0" applyAlignment="1">
      <alignment vertical="top"/>
    </xf>
    <xf numFmtId="164" fontId="0" fillId="0" borderId="0" xfId="1" applyFont="1" applyAlignment="1">
      <alignment vertical="top"/>
    </xf>
    <xf numFmtId="0" fontId="0" fillId="0" borderId="0" xfId="0" applyNumberFormat="1"/>
    <xf numFmtId="0" fontId="0" fillId="0" borderId="0" xfId="1" applyNumberFormat="1" applyFont="1"/>
    <xf numFmtId="164" fontId="1" fillId="0" borderId="0" xfId="1" applyFont="1" applyAlignment="1">
      <alignment vertical="top"/>
    </xf>
    <xf numFmtId="0" fontId="0" fillId="2" borderId="0" xfId="0" applyFill="1" applyAlignment="1" applyProtection="1">
      <alignment horizontal="center"/>
      <protection locked="0"/>
    </xf>
    <xf numFmtId="164" fontId="1" fillId="2" borderId="0" xfId="1" applyFont="1" applyFill="1" applyAlignment="1" applyProtection="1">
      <alignment vertical="top"/>
      <protection locked="0"/>
    </xf>
    <xf numFmtId="0" fontId="7" fillId="0" borderId="0" xfId="0" applyFont="1" applyAlignment="1">
      <alignment wrapText="1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4" fillId="0" borderId="0" xfId="1" applyFont="1" applyFill="1" applyAlignment="1">
      <alignment vertical="top"/>
    </xf>
    <xf numFmtId="0" fontId="0" fillId="0" borderId="0" xfId="0" applyBorder="1"/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  <protection locked="0"/>
    </xf>
    <xf numFmtId="164" fontId="4" fillId="0" borderId="0" xfId="1" applyFont="1" applyFill="1" applyAlignment="1"/>
    <xf numFmtId="0" fontId="0" fillId="0" borderId="0" xfId="0" applyAlignment="1"/>
    <xf numFmtId="164" fontId="1" fillId="0" borderId="0" xfId="1" applyFont="1"/>
    <xf numFmtId="164" fontId="2" fillId="0" borderId="0" xfId="1" applyFont="1" applyAlignment="1">
      <alignment vertical="top"/>
    </xf>
    <xf numFmtId="164" fontId="2" fillId="0" borderId="0" xfId="1" applyFont="1"/>
    <xf numFmtId="165" fontId="3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64" fontId="1" fillId="5" borderId="0" xfId="1" applyFont="1" applyFill="1" applyAlignment="1" applyProtection="1">
      <alignment vertical="top"/>
      <protection locked="0"/>
    </xf>
    <xf numFmtId="0" fontId="0" fillId="0" borderId="0" xfId="0" applyBorder="1" applyAlignment="1">
      <alignment horizontal="left"/>
    </xf>
    <xf numFmtId="0" fontId="15" fillId="8" borderId="0" xfId="0" applyFont="1" applyFill="1" applyAlignment="1"/>
    <xf numFmtId="0" fontId="15" fillId="9" borderId="0" xfId="0" applyFont="1" applyFill="1" applyAlignment="1"/>
    <xf numFmtId="0" fontId="4" fillId="4" borderId="0" xfId="0" applyFont="1" applyFill="1"/>
    <xf numFmtId="164" fontId="10" fillId="4" borderId="0" xfId="1" applyFont="1" applyFill="1" applyAlignment="1">
      <alignment horizontal="center"/>
    </xf>
    <xf numFmtId="0" fontId="0" fillId="0" borderId="0" xfId="0" applyFill="1"/>
    <xf numFmtId="0" fontId="0" fillId="4" borderId="0" xfId="0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0" fontId="0" fillId="4" borderId="0" xfId="0" applyFill="1" applyAlignment="1">
      <alignment vertical="top"/>
    </xf>
    <xf numFmtId="0" fontId="4" fillId="0" borderId="0" xfId="0" applyNumberFormat="1" applyFont="1" applyFill="1" applyAlignment="1">
      <alignment horizontal="center"/>
    </xf>
    <xf numFmtId="0" fontId="0" fillId="0" borderId="0" xfId="0" applyFill="1" applyBorder="1"/>
    <xf numFmtId="164" fontId="0" fillId="4" borderId="0" xfId="1" applyFont="1" applyFill="1" applyBorder="1" applyAlignment="1">
      <alignment vertical="top"/>
    </xf>
    <xf numFmtId="164" fontId="0" fillId="4" borderId="0" xfId="1" applyFont="1" applyFill="1" applyBorder="1" applyAlignment="1"/>
    <xf numFmtId="0" fontId="8" fillId="0" borderId="0" xfId="0" applyNumberFormat="1" applyFont="1" applyFill="1" applyBorder="1" applyAlignment="1"/>
    <xf numFmtId="0" fontId="9" fillId="4" borderId="0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1" fillId="0" borderId="0" xfId="1" applyFont="1" applyAlignment="1">
      <alignment vertical="top"/>
    </xf>
    <xf numFmtId="164" fontId="1" fillId="2" borderId="0" xfId="1" applyFont="1" applyFill="1" applyAlignment="1" applyProtection="1">
      <alignment vertical="top"/>
      <protection locked="0"/>
    </xf>
    <xf numFmtId="164" fontId="2" fillId="0" borderId="0" xfId="1" applyFont="1" applyAlignment="1">
      <alignment vertical="top"/>
    </xf>
    <xf numFmtId="0" fontId="0" fillId="5" borderId="0" xfId="0" applyFill="1"/>
    <xf numFmtId="0" fontId="0" fillId="5" borderId="0" xfId="0" applyFill="1" applyBorder="1"/>
    <xf numFmtId="164" fontId="1" fillId="4" borderId="0" xfId="1" applyFont="1" applyFill="1"/>
    <xf numFmtId="164" fontId="2" fillId="4" borderId="0" xfId="1" applyFont="1" applyFill="1"/>
    <xf numFmtId="164" fontId="0" fillId="4" borderId="0" xfId="1" applyFont="1" applyFill="1"/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 textRotation="90" wrapText="1"/>
    </xf>
    <xf numFmtId="0" fontId="7" fillId="4" borderId="0" xfId="0" applyFont="1" applyFill="1" applyAlignment="1">
      <alignment textRotation="90" wrapText="1"/>
    </xf>
    <xf numFmtId="164" fontId="4" fillId="4" borderId="0" xfId="1" applyFont="1" applyFill="1" applyAlignment="1">
      <alignment horizontal="center"/>
    </xf>
    <xf numFmtId="0" fontId="0" fillId="0" borderId="0" xfId="0" applyAlignment="1">
      <alignment horizontal="right" vertical="top"/>
    </xf>
    <xf numFmtId="2" fontId="7" fillId="4" borderId="0" xfId="0" applyNumberFormat="1" applyFont="1" applyFill="1" applyAlignment="1">
      <alignment horizontal="center"/>
    </xf>
    <xf numFmtId="2" fontId="7" fillId="4" borderId="0" xfId="0" applyNumberFormat="1" applyFont="1" applyFill="1" applyAlignment="1">
      <alignment textRotation="90"/>
    </xf>
    <xf numFmtId="2" fontId="7" fillId="4" borderId="0" xfId="0" applyNumberFormat="1" applyFont="1" applyFill="1" applyAlignment="1">
      <alignment textRotation="90" wrapText="1"/>
    </xf>
    <xf numFmtId="2" fontId="14" fillId="8" borderId="0" xfId="0" applyNumberFormat="1" applyFont="1" applyFill="1"/>
    <xf numFmtId="2" fontId="0" fillId="0" borderId="0" xfId="0" applyNumberFormat="1"/>
    <xf numFmtId="166" fontId="7" fillId="4" borderId="0" xfId="0" applyNumberFormat="1" applyFont="1" applyFill="1" applyAlignment="1">
      <alignment horizontal="center"/>
    </xf>
    <xf numFmtId="166" fontId="0" fillId="0" borderId="0" xfId="0" applyNumberFormat="1"/>
    <xf numFmtId="0" fontId="1" fillId="4" borderId="0" xfId="1" applyNumberFormat="1" applyFont="1" applyFill="1" applyBorder="1" applyAlignment="1">
      <alignment vertical="top"/>
    </xf>
    <xf numFmtId="0" fontId="0" fillId="4" borderId="0" xfId="0" applyFill="1"/>
    <xf numFmtId="0" fontId="0" fillId="0" borderId="0" xfId="0" applyFill="1"/>
    <xf numFmtId="0" fontId="10" fillId="4" borderId="0" xfId="0" applyFont="1" applyFill="1"/>
    <xf numFmtId="2" fontId="14" fillId="10" borderId="0" xfId="0" applyNumberFormat="1" applyFont="1" applyFill="1"/>
    <xf numFmtId="14" fontId="1" fillId="4" borderId="0" xfId="1" applyNumberFormat="1" applyFont="1" applyFill="1" applyBorder="1" applyAlignment="1">
      <alignment horizontal="left" vertical="top"/>
    </xf>
    <xf numFmtId="0" fontId="4" fillId="4" borderId="0" xfId="0" applyFont="1" applyFill="1" applyAlignment="1">
      <alignment horizontal="center"/>
    </xf>
    <xf numFmtId="164" fontId="4" fillId="4" borderId="0" xfId="1" applyFont="1" applyFill="1" applyAlignment="1">
      <alignment horizontal="center"/>
    </xf>
    <xf numFmtId="0" fontId="0" fillId="5" borderId="0" xfId="0" applyFill="1" applyAlignment="1" applyProtection="1">
      <alignment horizontal="center"/>
      <protection locked="0"/>
    </xf>
    <xf numFmtId="167" fontId="17" fillId="0" borderId="0" xfId="0" applyNumberFormat="1" applyFont="1" applyFill="1" applyAlignment="1">
      <alignment vertical="center"/>
    </xf>
    <xf numFmtId="167" fontId="15" fillId="8" borderId="0" xfId="0" applyNumberFormat="1" applyFont="1" applyFill="1" applyAlignment="1"/>
    <xf numFmtId="167" fontId="15" fillId="8" borderId="0" xfId="0" applyNumberFormat="1" applyFont="1" applyFill="1" applyAlignment="1">
      <alignment horizontal="center" vertical="center"/>
    </xf>
    <xf numFmtId="0" fontId="18" fillId="0" borderId="0" xfId="0" applyFont="1" applyAlignment="1">
      <alignment vertical="top"/>
    </xf>
    <xf numFmtId="0" fontId="19" fillId="0" borderId="0" xfId="0" applyFont="1" applyAlignment="1">
      <alignment horizontal="right" vertical="top" indent="1"/>
    </xf>
    <xf numFmtId="168" fontId="20" fillId="0" borderId="0" xfId="0" applyNumberFormat="1" applyFont="1" applyAlignment="1">
      <alignment vertical="top"/>
    </xf>
    <xf numFmtId="0" fontId="18" fillId="0" borderId="0" xfId="0" applyFont="1"/>
    <xf numFmtId="0" fontId="19" fillId="0" borderId="0" xfId="0" applyFont="1" applyAlignment="1">
      <alignment horizontal="right" indent="1"/>
    </xf>
    <xf numFmtId="0" fontId="19" fillId="0" borderId="10" xfId="0" applyFont="1" applyBorder="1"/>
    <xf numFmtId="4" fontId="19" fillId="0" borderId="11" xfId="0" applyNumberFormat="1" applyFont="1" applyBorder="1" applyAlignment="1">
      <alignment horizontal="right"/>
    </xf>
    <xf numFmtId="164" fontId="21" fillId="0" borderId="12" xfId="0" applyNumberFormat="1" applyFont="1" applyBorder="1" applyAlignment="1">
      <alignment horizontal="right"/>
    </xf>
    <xf numFmtId="0" fontId="18" fillId="0" borderId="0" xfId="0" applyFont="1" applyAlignment="1">
      <alignment vertical="center"/>
    </xf>
    <xf numFmtId="4" fontId="18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center"/>
    </xf>
    <xf numFmtId="0" fontId="19" fillId="0" borderId="0" xfId="0" applyFont="1" applyBorder="1" applyAlignment="1"/>
    <xf numFmtId="0" fontId="18" fillId="0" borderId="0" xfId="0" applyFont="1" applyAlignment="1">
      <alignment horizontal="center" vertical="top"/>
    </xf>
    <xf numFmtId="168" fontId="19" fillId="0" borderId="0" xfId="0" applyNumberFormat="1" applyFont="1" applyBorder="1" applyAlignment="1">
      <alignment horizontal="right"/>
    </xf>
    <xf numFmtId="168" fontId="18" fillId="0" borderId="0" xfId="0" applyNumberFormat="1" applyFont="1" applyBorder="1" applyAlignment="1">
      <alignment horizontal="right"/>
    </xf>
    <xf numFmtId="0" fontId="18" fillId="0" borderId="0" xfId="0" applyFont="1" applyBorder="1"/>
    <xf numFmtId="168" fontId="18" fillId="0" borderId="0" xfId="0" applyNumberFormat="1" applyFont="1"/>
    <xf numFmtId="4" fontId="18" fillId="0" borderId="0" xfId="0" applyNumberFormat="1" applyFont="1"/>
    <xf numFmtId="0" fontId="18" fillId="0" borderId="9" xfId="0" applyFont="1" applyBorder="1" applyAlignment="1">
      <alignment horizontal="center"/>
    </xf>
    <xf numFmtId="2" fontId="18" fillId="0" borderId="15" xfId="0" applyNumberFormat="1" applyFont="1" applyBorder="1"/>
    <xf numFmtId="0" fontId="18" fillId="0" borderId="13" xfId="0" applyFont="1" applyBorder="1" applyAlignment="1">
      <alignment horizontal="right"/>
    </xf>
    <xf numFmtId="164" fontId="18" fillId="0" borderId="16" xfId="0" applyNumberFormat="1" applyFont="1" applyBorder="1"/>
    <xf numFmtId="2" fontId="18" fillId="0" borderId="17" xfId="0" applyNumberFormat="1" applyFont="1" applyBorder="1"/>
    <xf numFmtId="0" fontId="18" fillId="0" borderId="0" xfId="0" applyFont="1" applyBorder="1" applyAlignment="1">
      <alignment horizontal="right"/>
    </xf>
    <xf numFmtId="164" fontId="18" fillId="0" borderId="18" xfId="0" applyNumberFormat="1" applyFont="1" applyBorder="1"/>
    <xf numFmtId="164" fontId="18" fillId="0" borderId="0" xfId="0" applyNumberFormat="1" applyFont="1"/>
    <xf numFmtId="2" fontId="18" fillId="0" borderId="19" xfId="0" applyNumberFormat="1" applyFont="1" applyBorder="1"/>
    <xf numFmtId="0" fontId="18" fillId="0" borderId="14" xfId="0" applyFont="1" applyBorder="1"/>
    <xf numFmtId="164" fontId="18" fillId="0" borderId="20" xfId="0" applyNumberFormat="1" applyFont="1" applyBorder="1"/>
    <xf numFmtId="164" fontId="19" fillId="0" borderId="13" xfId="0" applyNumberFormat="1" applyFont="1" applyBorder="1" applyAlignment="1">
      <alignment horizontal="right" vertical="center"/>
    </xf>
    <xf numFmtId="164" fontId="19" fillId="0" borderId="0" xfId="0" applyNumberFormat="1" applyFont="1" applyBorder="1" applyAlignment="1">
      <alignment horizontal="right" vertical="center"/>
    </xf>
    <xf numFmtId="0" fontId="19" fillId="0" borderId="0" xfId="0" applyFont="1" applyAlignment="1">
      <alignment horizontal="left"/>
    </xf>
    <xf numFmtId="164" fontId="0" fillId="0" borderId="0" xfId="0" applyNumberFormat="1"/>
    <xf numFmtId="2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9" fillId="0" borderId="0" xfId="0" applyFont="1" applyBorder="1"/>
    <xf numFmtId="4" fontId="19" fillId="0" borderId="0" xfId="0" applyNumberFormat="1" applyFont="1" applyBorder="1" applyAlignment="1">
      <alignment horizontal="right"/>
    </xf>
    <xf numFmtId="164" fontId="21" fillId="0" borderId="0" xfId="0" applyNumberFormat="1" applyFont="1" applyBorder="1" applyAlignment="1">
      <alignment horizontal="right"/>
    </xf>
    <xf numFmtId="164" fontId="21" fillId="0" borderId="0" xfId="0" applyNumberFormat="1" applyFont="1" applyBorder="1" applyAlignment="1">
      <alignment horizontal="center"/>
    </xf>
    <xf numFmtId="0" fontId="24" fillId="0" borderId="0" xfId="0" applyFont="1"/>
    <xf numFmtId="0" fontId="24" fillId="0" borderId="9" xfId="0" applyFont="1" applyBorder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24" fillId="0" borderId="0" xfId="0" applyFont="1" applyAlignment="1"/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168" fontId="24" fillId="0" borderId="0" xfId="0" applyNumberFormat="1" applyFont="1" applyAlignment="1">
      <alignment horizontal="left"/>
    </xf>
    <xf numFmtId="168" fontId="24" fillId="0" borderId="0" xfId="0" applyNumberFormat="1" applyFont="1" applyAlignment="1">
      <alignment horizontal="left" vertical="center"/>
    </xf>
    <xf numFmtId="168" fontId="24" fillId="0" borderId="0" xfId="0" applyNumberFormat="1" applyFont="1" applyAlignment="1">
      <alignment horizontal="center"/>
    </xf>
    <xf numFmtId="44" fontId="24" fillId="0" borderId="0" xfId="0" applyNumberFormat="1" applyFont="1" applyAlignment="1">
      <alignment horizontal="center"/>
    </xf>
    <xf numFmtId="0" fontId="10" fillId="4" borderId="0" xfId="0" applyFont="1" applyFill="1" applyAlignment="1">
      <alignment horizontal="center"/>
    </xf>
    <xf numFmtId="167" fontId="16" fillId="7" borderId="0" xfId="1" applyNumberFormat="1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167" fontId="3" fillId="0" borderId="0" xfId="1" applyNumberFormat="1" applyFont="1" applyAlignment="1">
      <alignment horizontal="right"/>
    </xf>
    <xf numFmtId="167" fontId="3" fillId="0" borderId="7" xfId="1" applyNumberFormat="1" applyFont="1" applyBorder="1" applyAlignment="1">
      <alignment horizontal="right"/>
    </xf>
    <xf numFmtId="0" fontId="15" fillId="6" borderId="0" xfId="0" applyFont="1" applyFill="1" applyAlignment="1">
      <alignment horizontal="center"/>
    </xf>
    <xf numFmtId="0" fontId="15" fillId="9" borderId="0" xfId="0" applyFont="1" applyFill="1" applyAlignment="1">
      <alignment horizontal="center"/>
    </xf>
    <xf numFmtId="164" fontId="4" fillId="4" borderId="0" xfId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5" fillId="7" borderId="0" xfId="0" applyFont="1" applyFill="1" applyAlignment="1">
      <alignment horizontal="center"/>
    </xf>
    <xf numFmtId="0" fontId="10" fillId="0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0" fontId="0" fillId="2" borderId="3" xfId="0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0" xfId="0" applyFill="1" applyBorder="1" applyAlignment="1" applyProtection="1">
      <alignment horizontal="center" vertical="top" wrapText="1"/>
      <protection locked="0"/>
    </xf>
    <xf numFmtId="0" fontId="0" fillId="2" borderId="5" xfId="0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horizontal="center" vertical="top" wrapText="1"/>
      <protection locked="0"/>
    </xf>
    <xf numFmtId="0" fontId="0" fillId="2" borderId="7" xfId="0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horizontal="center" vertical="top" wrapText="1"/>
      <protection locked="0"/>
    </xf>
    <xf numFmtId="0" fontId="23" fillId="0" borderId="0" xfId="0" applyFont="1" applyAlignment="1">
      <alignment horizontal="left"/>
    </xf>
    <xf numFmtId="0" fontId="28" fillId="0" borderId="0" xfId="0" applyFont="1" applyBorder="1" applyAlignment="1">
      <alignment horizontal="left" vertical="top"/>
    </xf>
    <xf numFmtId="0" fontId="28" fillId="0" borderId="0" xfId="0" applyFont="1" applyBorder="1" applyAlignment="1">
      <alignment horizontal="center" vertical="center"/>
    </xf>
    <xf numFmtId="14" fontId="21" fillId="0" borderId="0" xfId="0" applyNumberFormat="1" applyFont="1" applyAlignment="1">
      <alignment horizontal="left"/>
    </xf>
    <xf numFmtId="168" fontId="18" fillId="0" borderId="0" xfId="0" applyNumberFormat="1" applyFont="1" applyBorder="1" applyAlignment="1"/>
    <xf numFmtId="168" fontId="22" fillId="0" borderId="0" xfId="0" applyNumberFormat="1" applyFont="1" applyBorder="1" applyAlignment="1">
      <alignment horizontal="right"/>
    </xf>
    <xf numFmtId="168" fontId="18" fillId="0" borderId="15" xfId="0" applyNumberFormat="1" applyFont="1" applyBorder="1" applyAlignment="1">
      <alignment horizontal="left" vertical="top" wrapText="1"/>
    </xf>
    <xf numFmtId="168" fontId="18" fillId="0" borderId="13" xfId="0" applyNumberFormat="1" applyFont="1" applyBorder="1" applyAlignment="1">
      <alignment horizontal="left" vertical="top" wrapText="1"/>
    </xf>
    <xf numFmtId="168" fontId="18" fillId="0" borderId="16" xfId="0" applyNumberFormat="1" applyFont="1" applyBorder="1" applyAlignment="1">
      <alignment horizontal="left" vertical="top" wrapText="1"/>
    </xf>
    <xf numFmtId="168" fontId="18" fillId="0" borderId="17" xfId="0" applyNumberFormat="1" applyFont="1" applyBorder="1" applyAlignment="1">
      <alignment horizontal="left" vertical="top" wrapText="1"/>
    </xf>
    <xf numFmtId="168" fontId="18" fillId="0" borderId="0" xfId="0" applyNumberFormat="1" applyFont="1" applyBorder="1" applyAlignment="1">
      <alignment horizontal="left" vertical="top" wrapText="1"/>
    </xf>
    <xf numFmtId="168" fontId="18" fillId="0" borderId="18" xfId="0" applyNumberFormat="1" applyFont="1" applyBorder="1" applyAlignment="1">
      <alignment horizontal="left" vertical="top" wrapText="1"/>
    </xf>
    <xf numFmtId="168" fontId="18" fillId="0" borderId="19" xfId="0" applyNumberFormat="1" applyFont="1" applyBorder="1" applyAlignment="1">
      <alignment horizontal="left" vertical="top" wrapText="1"/>
    </xf>
    <xf numFmtId="168" fontId="18" fillId="0" borderId="14" xfId="0" applyNumberFormat="1" applyFont="1" applyBorder="1" applyAlignment="1">
      <alignment horizontal="left" vertical="top" wrapText="1"/>
    </xf>
    <xf numFmtId="168" fontId="18" fillId="0" borderId="20" xfId="0" applyNumberFormat="1" applyFont="1" applyBorder="1" applyAlignment="1">
      <alignment horizontal="left" vertical="top" wrapText="1"/>
    </xf>
    <xf numFmtId="168" fontId="18" fillId="0" borderId="14" xfId="0" applyNumberFormat="1" applyFont="1" applyBorder="1" applyAlignment="1"/>
    <xf numFmtId="0" fontId="24" fillId="0" borderId="0" xfId="0" applyFont="1" applyAlignment="1">
      <alignment horizontal="left" vertical="center"/>
    </xf>
    <xf numFmtId="169" fontId="24" fillId="0" borderId="0" xfId="0" applyNumberFormat="1" applyFont="1" applyAlignment="1">
      <alignment horizontal="center" vertical="center"/>
    </xf>
    <xf numFmtId="0" fontId="24" fillId="0" borderId="21" xfId="0" applyFont="1" applyBorder="1" applyAlignment="1">
      <alignment horizontal="center" wrapText="1"/>
    </xf>
    <xf numFmtId="0" fontId="24" fillId="0" borderId="22" xfId="0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30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27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0" fontId="24" fillId="0" borderId="12" xfId="0" applyFont="1" applyBorder="1" applyAlignment="1">
      <alignment horizontal="center"/>
    </xf>
    <xf numFmtId="14" fontId="24" fillId="0" borderId="10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9">
    <dxf>
      <fill>
        <patternFill>
          <bgColor theme="9" tint="0.79998168889431442"/>
        </patternFill>
      </fill>
    </dxf>
    <dxf>
      <fill>
        <patternFill>
          <bgColor rgb="FFF89090"/>
        </patternFill>
      </fill>
    </dxf>
    <dxf>
      <font>
        <color auto="1"/>
      </font>
    </dxf>
    <dxf>
      <font>
        <color rgb="FFFF0000"/>
      </font>
    </dxf>
    <dxf>
      <fill>
        <patternFill>
          <bgColor rgb="FFFF9393"/>
        </patternFill>
      </fill>
    </dxf>
    <dxf>
      <font>
        <color theme="1"/>
      </font>
    </dxf>
    <dxf>
      <font>
        <color theme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89090"/>
      <color rgb="FFF77979"/>
      <color rgb="FFF26868"/>
      <color rgb="FFEA8634"/>
      <color rgb="FFE75037"/>
      <color rgb="FF920000"/>
      <color rgb="FFFF939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403409</xdr:colOff>
      <xdr:row>10</xdr:row>
      <xdr:rowOff>11204</xdr:rowOff>
    </xdr:from>
    <xdr:to>
      <xdr:col>14</xdr:col>
      <xdr:colOff>582705</xdr:colOff>
      <xdr:row>12</xdr:row>
      <xdr:rowOff>89646</xdr:rowOff>
    </xdr:to>
    <xdr:pic>
      <xdr:nvPicPr>
        <xdr:cNvPr id="17" name="Picture 16" descr="pos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52027" y="2476498"/>
          <a:ext cx="784414" cy="481854"/>
        </a:xfrm>
        <a:prstGeom prst="rect">
          <a:avLst/>
        </a:prstGeom>
      </xdr:spPr>
    </xdr:pic>
    <xdr:clientData/>
  </xdr:twoCellAnchor>
  <xdr:twoCellAnchor editAs="oneCell">
    <xdr:from>
      <xdr:col>13</xdr:col>
      <xdr:colOff>593912</xdr:colOff>
      <xdr:row>12</xdr:row>
      <xdr:rowOff>33618</xdr:rowOff>
    </xdr:from>
    <xdr:to>
      <xdr:col>14</xdr:col>
      <xdr:colOff>526677</xdr:colOff>
      <xdr:row>15</xdr:row>
      <xdr:rowOff>1</xdr:rowOff>
    </xdr:to>
    <xdr:pic>
      <xdr:nvPicPr>
        <xdr:cNvPr id="18" name="Picture 17" descr="pcIcon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42530" y="2902324"/>
          <a:ext cx="537883" cy="537883"/>
        </a:xfrm>
        <a:prstGeom prst="rect">
          <a:avLst/>
        </a:prstGeom>
      </xdr:spPr>
    </xdr:pic>
    <xdr:clientData/>
  </xdr:twoCellAnchor>
  <xdr:twoCellAnchor editAs="oneCell">
    <xdr:from>
      <xdr:col>12</xdr:col>
      <xdr:colOff>33620</xdr:colOff>
      <xdr:row>2</xdr:row>
      <xdr:rowOff>22412</xdr:rowOff>
    </xdr:from>
    <xdr:to>
      <xdr:col>12</xdr:col>
      <xdr:colOff>549088</xdr:colOff>
      <xdr:row>4</xdr:row>
      <xdr:rowOff>123262</xdr:rowOff>
    </xdr:to>
    <xdr:pic>
      <xdr:nvPicPr>
        <xdr:cNvPr id="19" name="Picture 18" descr="5 bani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566649" y="661147"/>
          <a:ext cx="515468" cy="515468"/>
        </a:xfrm>
        <a:prstGeom prst="rect">
          <a:avLst/>
        </a:prstGeom>
      </xdr:spPr>
    </xdr:pic>
    <xdr:clientData/>
  </xdr:twoCellAnchor>
  <xdr:twoCellAnchor editAs="oneCell">
    <xdr:from>
      <xdr:col>11</xdr:col>
      <xdr:colOff>56034</xdr:colOff>
      <xdr:row>2</xdr:row>
      <xdr:rowOff>22410</xdr:rowOff>
    </xdr:from>
    <xdr:to>
      <xdr:col>11</xdr:col>
      <xdr:colOff>582706</xdr:colOff>
      <xdr:row>4</xdr:row>
      <xdr:rowOff>112521</xdr:rowOff>
    </xdr:to>
    <xdr:pic>
      <xdr:nvPicPr>
        <xdr:cNvPr id="20" name="Picture 19" descr="1 ban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983946" y="661145"/>
          <a:ext cx="526672" cy="504729"/>
        </a:xfrm>
        <a:prstGeom prst="rect">
          <a:avLst/>
        </a:prstGeom>
      </xdr:spPr>
    </xdr:pic>
    <xdr:clientData/>
  </xdr:twoCellAnchor>
  <xdr:twoCellAnchor editAs="oneCell">
    <xdr:from>
      <xdr:col>14</xdr:col>
      <xdr:colOff>77084</xdr:colOff>
      <xdr:row>2</xdr:row>
      <xdr:rowOff>33618</xdr:rowOff>
    </xdr:from>
    <xdr:to>
      <xdr:col>14</xdr:col>
      <xdr:colOff>571499</xdr:colOff>
      <xdr:row>4</xdr:row>
      <xdr:rowOff>134233</xdr:rowOff>
    </xdr:to>
    <xdr:pic>
      <xdr:nvPicPr>
        <xdr:cNvPr id="22" name="Picture 21" descr="50 bani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820349" y="672353"/>
          <a:ext cx="494415" cy="515233"/>
        </a:xfrm>
        <a:prstGeom prst="rect">
          <a:avLst/>
        </a:prstGeom>
      </xdr:spPr>
    </xdr:pic>
    <xdr:clientData/>
  </xdr:twoCellAnchor>
  <xdr:twoCellAnchor editAs="oneCell">
    <xdr:from>
      <xdr:col>10</xdr:col>
      <xdr:colOff>22412</xdr:colOff>
      <xdr:row>6</xdr:row>
      <xdr:rowOff>67238</xdr:rowOff>
    </xdr:from>
    <xdr:to>
      <xdr:col>11</xdr:col>
      <xdr:colOff>593911</xdr:colOff>
      <xdr:row>7</xdr:row>
      <xdr:rowOff>189859</xdr:rowOff>
    </xdr:to>
    <xdr:pic>
      <xdr:nvPicPr>
        <xdr:cNvPr id="24" name="Picture 23" descr="1 leu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860677" y="1490385"/>
          <a:ext cx="661146" cy="335532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571500</xdr:colOff>
      <xdr:row>6</xdr:row>
      <xdr:rowOff>56030</xdr:rowOff>
    </xdr:from>
    <xdr:to>
      <xdr:col>13</xdr:col>
      <xdr:colOff>11205</xdr:colOff>
      <xdr:row>7</xdr:row>
      <xdr:rowOff>179463</xdr:rowOff>
    </xdr:to>
    <xdr:pic>
      <xdr:nvPicPr>
        <xdr:cNvPr id="25" name="Picture 24" descr="5 lei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499412" y="1479177"/>
          <a:ext cx="649940" cy="336344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6</xdr:row>
      <xdr:rowOff>56030</xdr:rowOff>
    </xdr:from>
    <xdr:to>
      <xdr:col>14</xdr:col>
      <xdr:colOff>1</xdr:colOff>
      <xdr:row>7</xdr:row>
      <xdr:rowOff>166518</xdr:rowOff>
    </xdr:to>
    <xdr:pic>
      <xdr:nvPicPr>
        <xdr:cNvPr id="26" name="Picture 25" descr="10 lei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138148" y="1479177"/>
          <a:ext cx="605118" cy="323399"/>
        </a:xfrm>
        <a:prstGeom prst="rect">
          <a:avLst/>
        </a:prstGeom>
      </xdr:spPr>
    </xdr:pic>
    <xdr:clientData/>
  </xdr:twoCellAnchor>
  <xdr:twoCellAnchor editAs="oneCell">
    <xdr:from>
      <xdr:col>14</xdr:col>
      <xdr:colOff>11205</xdr:colOff>
      <xdr:row>6</xdr:row>
      <xdr:rowOff>56029</xdr:rowOff>
    </xdr:from>
    <xdr:to>
      <xdr:col>15</xdr:col>
      <xdr:colOff>27201</xdr:colOff>
      <xdr:row>7</xdr:row>
      <xdr:rowOff>179295</xdr:rowOff>
    </xdr:to>
    <xdr:pic>
      <xdr:nvPicPr>
        <xdr:cNvPr id="27" name="Picture 26" descr="50 lei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7754470" y="1479176"/>
          <a:ext cx="621113" cy="336177"/>
        </a:xfrm>
        <a:prstGeom prst="rect">
          <a:avLst/>
        </a:prstGeom>
      </xdr:spPr>
    </xdr:pic>
    <xdr:clientData/>
  </xdr:twoCellAnchor>
  <xdr:twoCellAnchor editAs="oneCell">
    <xdr:from>
      <xdr:col>15</xdr:col>
      <xdr:colOff>11205</xdr:colOff>
      <xdr:row>6</xdr:row>
      <xdr:rowOff>67235</xdr:rowOff>
    </xdr:from>
    <xdr:to>
      <xdr:col>16</xdr:col>
      <xdr:colOff>22412</xdr:colOff>
      <xdr:row>7</xdr:row>
      <xdr:rowOff>191762</xdr:rowOff>
    </xdr:to>
    <xdr:pic>
      <xdr:nvPicPr>
        <xdr:cNvPr id="28" name="Picture 27" descr="100 lei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8359587" y="1490382"/>
          <a:ext cx="616325" cy="337438"/>
        </a:xfrm>
        <a:prstGeom prst="rect">
          <a:avLst/>
        </a:prstGeom>
      </xdr:spPr>
    </xdr:pic>
    <xdr:clientData/>
  </xdr:twoCellAnchor>
  <xdr:twoCellAnchor editAs="oneCell">
    <xdr:from>
      <xdr:col>16</xdr:col>
      <xdr:colOff>44824</xdr:colOff>
      <xdr:row>6</xdr:row>
      <xdr:rowOff>67237</xdr:rowOff>
    </xdr:from>
    <xdr:to>
      <xdr:col>17</xdr:col>
      <xdr:colOff>36762</xdr:colOff>
      <xdr:row>7</xdr:row>
      <xdr:rowOff>179295</xdr:rowOff>
    </xdr:to>
    <xdr:pic>
      <xdr:nvPicPr>
        <xdr:cNvPr id="29" name="Picture 28" descr="200_lei._Romania,_2006_a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998324" y="1490384"/>
          <a:ext cx="597056" cy="324969"/>
        </a:xfrm>
        <a:prstGeom prst="rect">
          <a:avLst/>
        </a:prstGeom>
      </xdr:spPr>
    </xdr:pic>
    <xdr:clientData/>
  </xdr:twoCellAnchor>
  <xdr:twoCellAnchor editAs="oneCell">
    <xdr:from>
      <xdr:col>17</xdr:col>
      <xdr:colOff>44825</xdr:colOff>
      <xdr:row>6</xdr:row>
      <xdr:rowOff>67236</xdr:rowOff>
    </xdr:from>
    <xdr:to>
      <xdr:col>18</xdr:col>
      <xdr:colOff>33618</xdr:colOff>
      <xdr:row>7</xdr:row>
      <xdr:rowOff>174203</xdr:rowOff>
    </xdr:to>
    <xdr:pic>
      <xdr:nvPicPr>
        <xdr:cNvPr id="30" name="Picture 29" descr="500 lei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603443" y="1490383"/>
          <a:ext cx="593910" cy="319878"/>
        </a:xfrm>
        <a:prstGeom prst="rect">
          <a:avLst/>
        </a:prstGeom>
      </xdr:spPr>
    </xdr:pic>
    <xdr:clientData/>
  </xdr:twoCellAnchor>
  <xdr:twoCellAnchor editAs="oneCell">
    <xdr:from>
      <xdr:col>13</xdr:col>
      <xdr:colOff>33616</xdr:colOff>
      <xdr:row>2</xdr:row>
      <xdr:rowOff>11206</xdr:rowOff>
    </xdr:from>
    <xdr:to>
      <xdr:col>14</xdr:col>
      <xdr:colOff>11205</xdr:colOff>
      <xdr:row>4</xdr:row>
      <xdr:rowOff>137549</xdr:rowOff>
    </xdr:to>
    <xdr:pic>
      <xdr:nvPicPr>
        <xdr:cNvPr id="31" name="Picture 30" descr="10 bani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7171763" y="649941"/>
          <a:ext cx="582707" cy="540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53"/>
  <sheetViews>
    <sheetView showGridLines="0" tabSelected="1" topLeftCell="C1" zoomScale="85" zoomScaleNormal="85" workbookViewId="0">
      <selection activeCell="Z16" sqref="Z16"/>
    </sheetView>
  </sheetViews>
  <sheetFormatPr defaultRowHeight="15"/>
  <cols>
    <col min="1" max="1" width="8.85546875" style="1" hidden="1" customWidth="1"/>
    <col min="2" max="2" width="9.7109375" style="1" hidden="1" customWidth="1"/>
    <col min="3" max="3" width="2.5703125" style="1" customWidth="1"/>
    <col min="4" max="4" width="30.140625" style="1" bestFit="1" customWidth="1"/>
    <col min="5" max="5" width="17.5703125" style="25" customWidth="1"/>
    <col min="6" max="6" width="17.85546875" style="27" customWidth="1"/>
    <col min="7" max="7" width="17.7109375" style="2" customWidth="1"/>
    <col min="8" max="8" width="13.140625" style="1" hidden="1" customWidth="1"/>
    <col min="9" max="9" width="1.28515625" style="1" hidden="1" customWidth="1"/>
    <col min="10" max="10" width="1.85546875" style="36" customWidth="1"/>
    <col min="11" max="11" width="1.28515625" style="1" customWidth="1"/>
    <col min="12" max="19" width="9.140625" style="1"/>
    <col min="20" max="20" width="16.28515625" style="2" customWidth="1"/>
    <col min="21" max="21" width="2.85546875" style="1" customWidth="1"/>
    <col min="22" max="16384" width="9.140625" style="1"/>
  </cols>
  <sheetData>
    <row r="1" spans="1:34" s="4" customFormat="1" ht="29.25" customHeight="1">
      <c r="C1" s="39"/>
      <c r="D1" s="46"/>
      <c r="E1" s="69"/>
      <c r="F1" s="74"/>
      <c r="G1" s="43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4"/>
      <c r="U1" s="39"/>
    </row>
    <row r="2" spans="1:34" ht="21" customHeight="1">
      <c r="B2" s="3" t="s">
        <v>1</v>
      </c>
      <c r="C2" s="34"/>
      <c r="D2" s="34" t="s">
        <v>47</v>
      </c>
      <c r="E2" s="35" t="s">
        <v>22</v>
      </c>
      <c r="F2" s="76" t="s">
        <v>63</v>
      </c>
      <c r="G2" s="75" t="s">
        <v>66</v>
      </c>
      <c r="H2" s="3"/>
      <c r="I2" s="3"/>
      <c r="J2" s="34"/>
      <c r="K2" s="34"/>
      <c r="L2" s="135" t="s">
        <v>84</v>
      </c>
      <c r="M2" s="135"/>
      <c r="N2" s="135"/>
      <c r="O2" s="135"/>
      <c r="P2" s="135"/>
      <c r="Q2" s="135"/>
      <c r="R2" s="135"/>
      <c r="S2" s="135"/>
      <c r="T2" s="135"/>
      <c r="U2" s="37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 s="21" customFormat="1" ht="18" customHeight="1">
      <c r="B3" s="4"/>
      <c r="C3" s="39"/>
      <c r="D3" s="140" t="s">
        <v>74</v>
      </c>
      <c r="E3" s="140"/>
      <c r="F3" s="140"/>
      <c r="G3" s="79">
        <f>G4+G5-G6-G7+G8-G9</f>
        <v>0</v>
      </c>
      <c r="H3" s="32"/>
      <c r="J3" s="34"/>
      <c r="U3" s="38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</row>
    <row r="4" spans="1:34" ht="15" customHeight="1">
      <c r="A4" s="7" t="s">
        <v>0</v>
      </c>
      <c r="B4" s="7" t="s">
        <v>8</v>
      </c>
      <c r="C4" s="40"/>
      <c r="D4" s="47" t="s">
        <v>44</v>
      </c>
      <c r="E4" s="11"/>
      <c r="F4" s="26"/>
      <c r="G4" s="11">
        <f>E4</f>
        <v>0</v>
      </c>
      <c r="J4" s="34"/>
      <c r="T4" s="21"/>
      <c r="U4" s="37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15" customHeight="1">
      <c r="A5" s="7" t="s">
        <v>0</v>
      </c>
      <c r="B5" s="7" t="s">
        <v>6</v>
      </c>
      <c r="C5" s="40"/>
      <c r="D5" s="47" t="s">
        <v>45</v>
      </c>
      <c r="E5" s="11"/>
      <c r="F5" s="26"/>
      <c r="G5" s="11">
        <f>E5</f>
        <v>0</v>
      </c>
      <c r="H5" s="23"/>
      <c r="J5" s="34"/>
      <c r="T5" s="21"/>
      <c r="U5" s="37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16.5" customHeight="1">
      <c r="A6" s="7" t="s">
        <v>0</v>
      </c>
      <c r="B6" s="7" t="s">
        <v>7</v>
      </c>
      <c r="C6" s="40"/>
      <c r="D6" s="48" t="s">
        <v>83</v>
      </c>
      <c r="E6" s="11"/>
      <c r="F6" s="26"/>
      <c r="G6" s="11">
        <f>E6</f>
        <v>0</v>
      </c>
      <c r="H6" s="23"/>
      <c r="J6" s="34"/>
      <c r="L6" s="12">
        <v>0</v>
      </c>
      <c r="M6" s="12">
        <v>0</v>
      </c>
      <c r="N6" s="12">
        <v>0</v>
      </c>
      <c r="O6" s="12">
        <v>0</v>
      </c>
      <c r="P6" s="77"/>
      <c r="Q6" s="77"/>
      <c r="R6" s="77"/>
      <c r="S6" s="77"/>
      <c r="T6" s="78">
        <f>(L6*0.01)+(M6*0.05)+(N6*0.1)+O6*0.5</f>
        <v>0</v>
      </c>
      <c r="U6" s="37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5" customHeight="1">
      <c r="A7" s="7" t="s">
        <v>0</v>
      </c>
      <c r="B7" s="7" t="s">
        <v>36</v>
      </c>
      <c r="C7" s="40"/>
      <c r="D7" s="48" t="s">
        <v>43</v>
      </c>
      <c r="E7" s="11"/>
      <c r="G7" s="11">
        <f>E7</f>
        <v>0</v>
      </c>
      <c r="H7" s="23" t="s">
        <v>39</v>
      </c>
      <c r="J7" s="34"/>
      <c r="L7" s="24"/>
      <c r="S7" s="22"/>
      <c r="T7" s="1"/>
      <c r="U7" s="37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16.5" customHeight="1">
      <c r="A8" s="7" t="s">
        <v>0</v>
      </c>
      <c r="B8" s="7" t="s">
        <v>37</v>
      </c>
      <c r="C8" s="40"/>
      <c r="D8" s="48" t="s">
        <v>46</v>
      </c>
      <c r="E8" s="11"/>
      <c r="F8" s="26"/>
      <c r="G8" s="11">
        <f t="shared" ref="G8:G9" si="0">E8</f>
        <v>0</v>
      </c>
      <c r="H8" s="142">
        <f>G4+G5-G6-G7+G8-G9</f>
        <v>0</v>
      </c>
      <c r="J8" s="34"/>
      <c r="L8" s="24"/>
      <c r="S8" s="22"/>
      <c r="T8" s="28"/>
      <c r="U8" s="37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 ht="13.5" customHeight="1">
      <c r="A9" s="7" t="s">
        <v>0</v>
      </c>
      <c r="B9" s="7" t="s">
        <v>38</v>
      </c>
      <c r="C9" s="40"/>
      <c r="D9" s="48" t="s">
        <v>75</v>
      </c>
      <c r="E9" s="11"/>
      <c r="F9" s="26"/>
      <c r="G9" s="11">
        <f t="shared" si="0"/>
        <v>0</v>
      </c>
      <c r="H9" s="142"/>
      <c r="J9" s="34"/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29"/>
      <c r="T9" s="78">
        <f>(L9*1)+(M9*5)+(N9*10)+O9*50+P9*100+Q9*200+R9*500</f>
        <v>0</v>
      </c>
      <c r="U9" s="37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</row>
    <row r="10" spans="1:34" ht="18" customHeight="1">
      <c r="B10" s="4"/>
      <c r="C10" s="39"/>
      <c r="D10" s="141" t="s">
        <v>76</v>
      </c>
      <c r="E10" s="141"/>
      <c r="F10" s="141"/>
      <c r="G10" s="79">
        <f>SUM(G11:G12) - SUM(G13:G14)+G16</f>
        <v>0</v>
      </c>
      <c r="H10" s="32"/>
      <c r="I10" s="5"/>
      <c r="J10" s="34"/>
      <c r="K10" s="70"/>
      <c r="L10" s="135" t="s">
        <v>61</v>
      </c>
      <c r="M10" s="135"/>
      <c r="N10" s="135"/>
      <c r="O10" s="135"/>
      <c r="P10" s="135"/>
      <c r="Q10" s="135"/>
      <c r="R10" s="135"/>
      <c r="S10" s="135"/>
      <c r="T10" s="135"/>
      <c r="U10" s="37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</row>
    <row r="11" spans="1:34" ht="15" customHeight="1">
      <c r="A11" s="7" t="s">
        <v>3</v>
      </c>
      <c r="B11" s="47" t="s">
        <v>4</v>
      </c>
      <c r="C11" s="40"/>
      <c r="D11" s="7"/>
      <c r="E11" s="11"/>
      <c r="F11" s="26"/>
      <c r="G11" s="13">
        <f>E11</f>
        <v>0</v>
      </c>
      <c r="J11" s="34"/>
      <c r="P11" s="137" t="s">
        <v>60</v>
      </c>
      <c r="Q11" s="137"/>
      <c r="R11" s="137"/>
      <c r="S11" s="136">
        <f>T9+T6</f>
        <v>0</v>
      </c>
      <c r="T11" s="136"/>
      <c r="U11" s="37"/>
      <c r="V11" s="19"/>
      <c r="W11" s="42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</row>
    <row r="12" spans="1:34" ht="16.5" customHeight="1">
      <c r="A12" s="47" t="s">
        <v>3</v>
      </c>
      <c r="B12" s="47" t="s">
        <v>40</v>
      </c>
      <c r="C12" s="40"/>
      <c r="D12" s="47"/>
      <c r="E12" s="49"/>
      <c r="F12" s="51"/>
      <c r="G12" s="50">
        <f>E12</f>
        <v>0</v>
      </c>
      <c r="J12" s="34"/>
      <c r="P12" s="137"/>
      <c r="Q12" s="137"/>
      <c r="R12" s="137"/>
      <c r="S12" s="136"/>
      <c r="T12" s="136"/>
      <c r="U12" s="37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</row>
    <row r="13" spans="1:34" ht="15" customHeight="1">
      <c r="A13" s="47" t="s">
        <v>3</v>
      </c>
      <c r="B13" s="47" t="s">
        <v>9</v>
      </c>
      <c r="C13" s="40"/>
      <c r="D13" s="47"/>
      <c r="E13" s="49"/>
      <c r="F13" s="51"/>
      <c r="G13" s="50">
        <f>E13</f>
        <v>0</v>
      </c>
      <c r="H13" s="23" t="s">
        <v>39</v>
      </c>
      <c r="J13" s="34"/>
      <c r="P13" s="137" t="s">
        <v>59</v>
      </c>
      <c r="Q13" s="137"/>
      <c r="R13" s="137"/>
      <c r="S13" s="136">
        <f>G3 + G18</f>
        <v>0</v>
      </c>
      <c r="T13" s="136"/>
      <c r="U13" s="37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</row>
    <row r="14" spans="1:34" ht="15" customHeight="1">
      <c r="A14" s="7" t="s">
        <v>3</v>
      </c>
      <c r="B14" s="47" t="s">
        <v>41</v>
      </c>
      <c r="C14" s="40"/>
      <c r="D14" s="7"/>
      <c r="E14" s="11"/>
      <c r="F14" s="26"/>
      <c r="G14" s="13">
        <f>E14</f>
        <v>0</v>
      </c>
      <c r="H14" s="142" t="e">
        <f>SUM(G11:G15) - SUM(G13:G16)+#REF!-#REF!+G16</f>
        <v>#REF!</v>
      </c>
      <c r="J14" s="34"/>
      <c r="P14" s="137"/>
      <c r="Q14" s="137"/>
      <c r="R14" s="137"/>
      <c r="S14" s="136"/>
      <c r="T14" s="136"/>
      <c r="U14" s="37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</row>
    <row r="15" spans="1:34" ht="15" customHeight="1">
      <c r="A15" s="7"/>
      <c r="B15" s="7"/>
      <c r="C15" s="40"/>
      <c r="D15" s="7"/>
      <c r="E15" s="26"/>
      <c r="F15" s="26"/>
      <c r="G15" s="30"/>
      <c r="H15" s="142"/>
      <c r="J15" s="34"/>
      <c r="P15" s="137" t="s">
        <v>81</v>
      </c>
      <c r="Q15" s="137"/>
      <c r="R15" s="137"/>
      <c r="S15" s="138">
        <f>ROUND(S11-S13,2)</f>
        <v>0</v>
      </c>
      <c r="T15" s="138"/>
      <c r="U15" s="37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</row>
    <row r="16" spans="1:34" ht="15" customHeight="1" thickBot="1">
      <c r="A16" s="7" t="s">
        <v>30</v>
      </c>
      <c r="B16" s="7" t="s">
        <v>10</v>
      </c>
      <c r="C16" s="40"/>
      <c r="D16" s="47" t="s">
        <v>62</v>
      </c>
      <c r="E16" s="11"/>
      <c r="F16" s="26"/>
      <c r="G16" s="11">
        <f>E16</f>
        <v>0</v>
      </c>
      <c r="J16" s="34"/>
      <c r="P16" s="151"/>
      <c r="Q16" s="151"/>
      <c r="R16" s="151"/>
      <c r="S16" s="139"/>
      <c r="T16" s="139"/>
      <c r="U16" s="37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</row>
    <row r="17" spans="1:34" ht="16.5" customHeight="1">
      <c r="A17" s="4"/>
      <c r="B17" s="4"/>
      <c r="C17" s="39"/>
      <c r="D17" s="149" t="s">
        <v>77</v>
      </c>
      <c r="E17" s="149"/>
      <c r="F17" s="149"/>
      <c r="G17" s="79">
        <f>SUM(G18:G26)-G28</f>
        <v>0</v>
      </c>
      <c r="H17" s="33"/>
      <c r="J17" s="34"/>
      <c r="L17" s="143" t="s">
        <v>82</v>
      </c>
      <c r="M17" s="144"/>
      <c r="N17" s="144"/>
      <c r="O17" s="144"/>
      <c r="P17" s="144"/>
      <c r="Q17" s="144"/>
      <c r="R17" s="144"/>
      <c r="S17" s="144"/>
      <c r="T17" s="145"/>
      <c r="U17" s="37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</row>
    <row r="18" spans="1:34" ht="15" customHeight="1" thickBot="1">
      <c r="A18" s="7" t="s">
        <v>5</v>
      </c>
      <c r="B18" s="7" t="s">
        <v>11</v>
      </c>
      <c r="C18" s="40"/>
      <c r="D18" s="47" t="s">
        <v>78</v>
      </c>
      <c r="E18" s="11"/>
      <c r="F18" s="26"/>
      <c r="G18" s="13">
        <f>E18</f>
        <v>0</v>
      </c>
      <c r="J18" s="34"/>
      <c r="L18" s="146"/>
      <c r="M18" s="147"/>
      <c r="N18" s="147"/>
      <c r="O18" s="147"/>
      <c r="P18" s="147"/>
      <c r="Q18" s="147"/>
      <c r="R18" s="147"/>
      <c r="S18" s="147"/>
      <c r="T18" s="148"/>
      <c r="U18" s="37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spans="1:34" ht="15" customHeight="1">
      <c r="A19" s="7"/>
      <c r="B19" s="7"/>
      <c r="C19" s="40"/>
      <c r="D19" s="48" t="s">
        <v>53</v>
      </c>
      <c r="E19" s="11">
        <f>SUM(E30:E39)</f>
        <v>0</v>
      </c>
      <c r="F19" s="26"/>
      <c r="G19" s="13">
        <f>E19</f>
        <v>0</v>
      </c>
      <c r="J19" s="34"/>
      <c r="L19" s="152"/>
      <c r="M19" s="153"/>
      <c r="N19" s="153"/>
      <c r="O19" s="153"/>
      <c r="P19" s="153"/>
      <c r="Q19" s="153"/>
      <c r="R19" s="153"/>
      <c r="S19" s="153"/>
      <c r="T19" s="154"/>
      <c r="U19" s="37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</row>
    <row r="20" spans="1:34" ht="15" customHeight="1">
      <c r="A20" s="47" t="s">
        <v>5</v>
      </c>
      <c r="B20" s="47" t="s">
        <v>15</v>
      </c>
      <c r="C20" s="40"/>
      <c r="D20" s="47" t="s">
        <v>54</v>
      </c>
      <c r="E20" s="49"/>
      <c r="F20" s="51"/>
      <c r="G20" s="50">
        <f t="shared" ref="G20:G26" si="1">E20</f>
        <v>0</v>
      </c>
      <c r="J20" s="34"/>
      <c r="L20" s="155"/>
      <c r="M20" s="156"/>
      <c r="N20" s="156"/>
      <c r="O20" s="156"/>
      <c r="P20" s="156"/>
      <c r="Q20" s="156"/>
      <c r="R20" s="156"/>
      <c r="S20" s="156"/>
      <c r="T20" s="157"/>
      <c r="U20" s="37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 spans="1:34" ht="15" customHeight="1">
      <c r="A21" s="47" t="s">
        <v>5</v>
      </c>
      <c r="B21" s="47" t="s">
        <v>2</v>
      </c>
      <c r="C21" s="40"/>
      <c r="D21" s="47" t="s">
        <v>79</v>
      </c>
      <c r="E21" s="49"/>
      <c r="F21" s="51"/>
      <c r="G21" s="50">
        <f t="shared" si="1"/>
        <v>0</v>
      </c>
      <c r="J21" s="34"/>
      <c r="L21" s="155"/>
      <c r="M21" s="156"/>
      <c r="N21" s="156"/>
      <c r="O21" s="156"/>
      <c r="P21" s="156"/>
      <c r="Q21" s="156"/>
      <c r="R21" s="156"/>
      <c r="S21" s="156"/>
      <c r="T21" s="157"/>
      <c r="U21" s="37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 spans="1:34" ht="15" customHeight="1">
      <c r="A22" s="47" t="s">
        <v>5</v>
      </c>
      <c r="B22" s="47" t="s">
        <v>16</v>
      </c>
      <c r="C22" s="40"/>
      <c r="D22" s="47" t="s">
        <v>56</v>
      </c>
      <c r="E22" s="49"/>
      <c r="F22" s="51"/>
      <c r="G22" s="50">
        <f t="shared" si="1"/>
        <v>0</v>
      </c>
      <c r="J22" s="34"/>
      <c r="L22" s="155"/>
      <c r="M22" s="156"/>
      <c r="N22" s="156"/>
      <c r="O22" s="156"/>
      <c r="P22" s="156"/>
      <c r="Q22" s="156"/>
      <c r="R22" s="156"/>
      <c r="S22" s="156"/>
      <c r="T22" s="157"/>
      <c r="U22" s="37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 spans="1:34" ht="15" customHeight="1" thickBot="1">
      <c r="A23" s="47" t="s">
        <v>5</v>
      </c>
      <c r="B23" s="47" t="s">
        <v>17</v>
      </c>
      <c r="C23" s="40"/>
      <c r="D23" s="47" t="s">
        <v>73</v>
      </c>
      <c r="E23" s="49"/>
      <c r="F23" s="51"/>
      <c r="G23" s="50">
        <f t="shared" si="1"/>
        <v>0</v>
      </c>
      <c r="J23" s="34"/>
      <c r="K23" s="71"/>
      <c r="L23" s="158"/>
      <c r="M23" s="159"/>
      <c r="N23" s="159"/>
      <c r="O23" s="159"/>
      <c r="P23" s="159"/>
      <c r="Q23" s="159"/>
      <c r="R23" s="159"/>
      <c r="S23" s="159"/>
      <c r="T23" s="160"/>
      <c r="U23" s="37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 spans="1:34" ht="15.75" customHeight="1">
      <c r="A24" s="47" t="s">
        <v>5</v>
      </c>
      <c r="B24" s="47" t="s">
        <v>18</v>
      </c>
      <c r="C24" s="40"/>
      <c r="D24" s="47" t="s">
        <v>34</v>
      </c>
      <c r="E24" s="49"/>
      <c r="F24" s="51"/>
      <c r="G24" s="50">
        <f t="shared" si="1"/>
        <v>0</v>
      </c>
      <c r="J24" s="34"/>
      <c r="K24" s="72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 spans="1:34" ht="15" customHeight="1">
      <c r="A25" s="47" t="s">
        <v>5</v>
      </c>
      <c r="B25" s="47" t="s">
        <v>19</v>
      </c>
      <c r="C25" s="40"/>
      <c r="D25" s="47" t="s">
        <v>58</v>
      </c>
      <c r="E25" s="49"/>
      <c r="F25" s="51"/>
      <c r="G25" s="50">
        <f t="shared" si="1"/>
        <v>0</v>
      </c>
      <c r="J25" s="34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 spans="1:34" ht="15" customHeight="1">
      <c r="A26" s="47" t="s">
        <v>5</v>
      </c>
      <c r="B26" s="47" t="s">
        <v>21</v>
      </c>
      <c r="C26" s="40"/>
      <c r="D26" s="47" t="s">
        <v>57</v>
      </c>
      <c r="E26" s="49"/>
      <c r="F26" s="51"/>
      <c r="G26" s="50">
        <f t="shared" si="1"/>
        <v>0</v>
      </c>
      <c r="J26" s="34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41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 spans="1:34" ht="15" customHeight="1">
      <c r="C27" s="20"/>
      <c r="D27" s="150" t="s">
        <v>80</v>
      </c>
      <c r="E27" s="150"/>
      <c r="F27" s="150"/>
      <c r="G27" s="80">
        <f>ROUND(G17-G10,2)</f>
        <v>0</v>
      </c>
      <c r="H27" s="23" t="s">
        <v>39</v>
      </c>
      <c r="J27" s="34"/>
      <c r="L27" s="162" t="s">
        <v>103</v>
      </c>
      <c r="M27" s="162"/>
      <c r="N27" s="162"/>
      <c r="O27" s="163" t="s">
        <v>90</v>
      </c>
      <c r="P27" s="163"/>
      <c r="Q27" s="126" t="s">
        <v>104</v>
      </c>
      <c r="R27" s="126"/>
      <c r="S27" s="126"/>
      <c r="T27" s="127" t="s">
        <v>105</v>
      </c>
      <c r="U27" s="42"/>
      <c r="V27" s="42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 ht="15" customHeight="1">
      <c r="A28" s="47" t="s">
        <v>5</v>
      </c>
      <c r="B28" s="47" t="s">
        <v>20</v>
      </c>
      <c r="C28" s="40"/>
      <c r="D28" s="61" t="s">
        <v>52</v>
      </c>
      <c r="E28" s="61"/>
      <c r="F28" s="61"/>
      <c r="G28" s="50">
        <f>E28</f>
        <v>0</v>
      </c>
      <c r="H28" s="60"/>
      <c r="J28" s="34"/>
      <c r="T28" s="1"/>
      <c r="U28" s="36"/>
      <c r="V28" s="45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s="52" customFormat="1" ht="15" customHeight="1">
      <c r="A29" s="1"/>
      <c r="B29" s="1"/>
      <c r="C29" s="20"/>
      <c r="D29" s="149" t="s">
        <v>48</v>
      </c>
      <c r="E29" s="149"/>
      <c r="F29" s="149"/>
      <c r="G29" s="79">
        <f>SUM(G30:G39)</f>
        <v>0</v>
      </c>
      <c r="H29" s="1"/>
      <c r="I29" s="1"/>
      <c r="J29" s="34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</row>
    <row r="30" spans="1:34" ht="15" customHeight="1">
      <c r="A30" s="47" t="s">
        <v>5</v>
      </c>
      <c r="B30" s="47" t="s">
        <v>13</v>
      </c>
      <c r="C30" s="40"/>
      <c r="D30" s="47" t="s">
        <v>49</v>
      </c>
      <c r="E30" s="49"/>
      <c r="F30" s="51"/>
      <c r="G30" s="50">
        <f>E30</f>
        <v>0</v>
      </c>
      <c r="H30" s="47"/>
      <c r="J30" s="34"/>
      <c r="T30" s="1"/>
      <c r="U30" s="36"/>
      <c r="V30" s="42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 spans="1:34" ht="15" customHeight="1">
      <c r="A31" s="47" t="s">
        <v>5</v>
      </c>
      <c r="B31" s="47" t="s">
        <v>14</v>
      </c>
      <c r="C31" s="40"/>
      <c r="D31" s="47" t="s">
        <v>50</v>
      </c>
      <c r="E31" s="49"/>
      <c r="F31" s="51"/>
      <c r="G31" s="50">
        <f>E31</f>
        <v>0</v>
      </c>
      <c r="H31" s="47"/>
      <c r="J31" s="34"/>
      <c r="T31" s="1"/>
      <c r="U31" s="36"/>
      <c r="V31" s="42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</row>
    <row r="32" spans="1:34" ht="17.25" customHeight="1">
      <c r="A32" s="47" t="s">
        <v>5</v>
      </c>
      <c r="B32" s="47" t="s">
        <v>12</v>
      </c>
      <c r="C32" s="20"/>
      <c r="D32" s="48" t="s">
        <v>42</v>
      </c>
      <c r="E32" s="49"/>
      <c r="F32" s="51"/>
      <c r="G32" s="50">
        <f>E32</f>
        <v>0</v>
      </c>
      <c r="H32" s="47"/>
      <c r="J32" s="34"/>
      <c r="T32" s="1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</row>
    <row r="33" spans="1:34" ht="15" customHeight="1">
      <c r="A33" s="47" t="s">
        <v>5</v>
      </c>
      <c r="B33" s="47" t="s">
        <v>23</v>
      </c>
      <c r="C33" s="40"/>
      <c r="D33" s="47" t="s">
        <v>27</v>
      </c>
      <c r="E33" s="49"/>
      <c r="F33" s="51"/>
      <c r="G33" s="8">
        <f>E33</f>
        <v>0</v>
      </c>
      <c r="H33" s="47"/>
      <c r="J33" s="34"/>
      <c r="T33" s="1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</row>
    <row r="34" spans="1:34" ht="15" customHeight="1">
      <c r="A34" s="47" t="s">
        <v>5</v>
      </c>
      <c r="B34" s="47" t="s">
        <v>24</v>
      </c>
      <c r="C34" s="40"/>
      <c r="D34" s="47" t="s">
        <v>28</v>
      </c>
      <c r="E34" s="49"/>
      <c r="F34" s="51"/>
      <c r="G34" s="8">
        <f>E34</f>
        <v>0</v>
      </c>
      <c r="H34" s="18"/>
      <c r="J34" s="34"/>
      <c r="T34" s="1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</row>
    <row r="35" spans="1:34" ht="15" customHeight="1">
      <c r="A35" s="47" t="s">
        <v>5</v>
      </c>
      <c r="B35" s="47" t="s">
        <v>25</v>
      </c>
      <c r="C35" s="40"/>
      <c r="D35" s="47" t="s">
        <v>29</v>
      </c>
      <c r="E35" s="49"/>
      <c r="F35" s="51"/>
      <c r="G35" s="8">
        <f t="shared" ref="G35" si="2">E35</f>
        <v>0</v>
      </c>
      <c r="H35" s="47"/>
      <c r="J35" s="34"/>
      <c r="T35" s="1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</row>
    <row r="36" spans="1:34" ht="15" customHeight="1">
      <c r="A36" s="47" t="s">
        <v>5</v>
      </c>
      <c r="B36" s="47" t="s">
        <v>26</v>
      </c>
      <c r="C36" s="40"/>
      <c r="D36" s="47" t="s">
        <v>51</v>
      </c>
      <c r="E36" s="11"/>
      <c r="F36" s="26"/>
      <c r="G36" s="8">
        <f>E36</f>
        <v>0</v>
      </c>
      <c r="H36" s="47"/>
      <c r="J36" s="34"/>
      <c r="T36" s="1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</row>
    <row r="37" spans="1:34" ht="15" customHeight="1">
      <c r="A37" s="47"/>
      <c r="B37" s="47"/>
      <c r="C37" s="40"/>
      <c r="H37" s="47"/>
      <c r="I37" s="6"/>
      <c r="J37" s="34"/>
      <c r="T37" s="1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</row>
    <row r="38" spans="1:34" ht="15" customHeight="1">
      <c r="A38" s="47"/>
      <c r="B38" s="47"/>
      <c r="C38" s="40"/>
      <c r="D38" s="47"/>
      <c r="E38" s="49"/>
      <c r="F38" s="51"/>
      <c r="G38" s="8"/>
      <c r="H38" s="47"/>
      <c r="J38" s="34"/>
      <c r="T38" s="1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</row>
    <row r="39" spans="1:34" ht="15" customHeight="1">
      <c r="A39" s="47"/>
      <c r="B39" s="47"/>
      <c r="C39" s="40"/>
      <c r="D39" s="47"/>
      <c r="E39" s="49"/>
      <c r="F39" s="51"/>
      <c r="G39" s="8"/>
      <c r="H39" s="47"/>
      <c r="I39" s="47"/>
      <c r="J39" s="34"/>
      <c r="T39" s="1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</row>
    <row r="40" spans="1:34" ht="15" customHeight="1">
      <c r="A40" s="47"/>
      <c r="B40" s="47"/>
      <c r="C40" s="40"/>
      <c r="H40" s="7"/>
      <c r="I40" s="18"/>
      <c r="J40" s="34"/>
      <c r="T40" s="1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</row>
    <row r="41" spans="1:34" ht="15" customHeight="1">
      <c r="A41" s="7"/>
      <c r="B41" s="7"/>
      <c r="C41" s="40"/>
      <c r="H41" s="7"/>
      <c r="I41" s="7"/>
      <c r="J41" s="34"/>
      <c r="T41" s="1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</row>
    <row r="42" spans="1:34">
      <c r="C42" s="20"/>
      <c r="D42" s="20"/>
      <c r="E42" s="54"/>
      <c r="F42" s="55"/>
      <c r="G42" s="56"/>
      <c r="H42" s="20"/>
      <c r="I42" s="40"/>
      <c r="J42" s="20"/>
      <c r="T42" s="1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</row>
    <row r="43" spans="1:34">
      <c r="E43" s="1"/>
      <c r="F43" s="1"/>
      <c r="G43" s="1"/>
      <c r="J43" s="1"/>
      <c r="T43" s="1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</row>
    <row r="44" spans="1:34" ht="15" customHeight="1">
      <c r="E44" s="1"/>
      <c r="F44" s="1"/>
      <c r="G44" s="1"/>
      <c r="J44" s="1"/>
      <c r="L44" s="5"/>
      <c r="M44" s="9"/>
      <c r="N44" s="9"/>
      <c r="O44" s="9"/>
      <c r="P44" s="9"/>
      <c r="Q44" s="9"/>
      <c r="R44" s="9"/>
      <c r="S44" s="9"/>
      <c r="T44" s="10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>
      <c r="E45" s="1"/>
      <c r="F45" s="1"/>
      <c r="G45" s="1"/>
      <c r="J45" s="1"/>
      <c r="S45" s="9"/>
      <c r="T45" s="10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>
      <c r="E46" s="1"/>
      <c r="F46" s="1"/>
      <c r="G46" s="1"/>
      <c r="J46" s="1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</row>
    <row r="47" spans="1:34">
      <c r="I47" s="7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</row>
    <row r="48" spans="1:34">
      <c r="I48" s="7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</row>
    <row r="49" spans="1:34">
      <c r="I49" s="7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</row>
    <row r="50" spans="1:34">
      <c r="I50" s="7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4">
      <c r="I51" s="7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</row>
    <row r="52" spans="1:34">
      <c r="A52" s="7"/>
      <c r="B52" s="7"/>
      <c r="C52" s="7"/>
      <c r="D52" s="7"/>
      <c r="E52" s="11"/>
      <c r="F52" s="26"/>
      <c r="G52" s="8"/>
      <c r="H52" s="7"/>
      <c r="I52" s="7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</row>
    <row r="53" spans="1:34">
      <c r="G53" s="8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</row>
  </sheetData>
  <mergeCells count="20">
    <mergeCell ref="L17:T18"/>
    <mergeCell ref="D17:F17"/>
    <mergeCell ref="D27:F27"/>
    <mergeCell ref="D29:F29"/>
    <mergeCell ref="S11:T12"/>
    <mergeCell ref="P11:R12"/>
    <mergeCell ref="P15:R16"/>
    <mergeCell ref="L19:T23"/>
    <mergeCell ref="L25:U26"/>
    <mergeCell ref="L27:N27"/>
    <mergeCell ref="O27:P27"/>
    <mergeCell ref="L2:T2"/>
    <mergeCell ref="S13:T14"/>
    <mergeCell ref="P13:R14"/>
    <mergeCell ref="S15:T16"/>
    <mergeCell ref="D3:F3"/>
    <mergeCell ref="D10:F10"/>
    <mergeCell ref="H14:H15"/>
    <mergeCell ref="H8:H9"/>
    <mergeCell ref="L10:T10"/>
  </mergeCells>
  <conditionalFormatting sqref="F11:F14 F16 F18:F26 F28 F4:F9 F38:F39 F30:F36">
    <cfRule type="expression" dxfId="8" priority="9">
      <formula>$F:$F&lt;&gt;$E:$E</formula>
    </cfRule>
  </conditionalFormatting>
  <conditionalFormatting sqref="G11:G14 G16 G18:G26 G28 G4:G9 G38:G39 G30:G36">
    <cfRule type="expression" dxfId="7" priority="10">
      <formula>$G:$G&lt;&gt;$E:$E</formula>
    </cfRule>
  </conditionalFormatting>
  <conditionalFormatting sqref="F2">
    <cfRule type="cellIs" dxfId="6" priority="11" operator="equal">
      <formula>$F$2</formula>
    </cfRule>
  </conditionalFormatting>
  <conditionalFormatting sqref="G2">
    <cfRule type="cellIs" dxfId="5" priority="8" operator="equal">
      <formula>$G$2</formula>
    </cfRule>
  </conditionalFormatting>
  <conditionalFormatting sqref="L17">
    <cfRule type="expression" dxfId="4" priority="28">
      <formula>$S$15&lt;&gt;0</formula>
    </cfRule>
  </conditionalFormatting>
  <conditionalFormatting sqref="S15:T16">
    <cfRule type="expression" dxfId="3" priority="5">
      <formula>$S$15&lt;&gt;0</formula>
    </cfRule>
  </conditionalFormatting>
  <conditionalFormatting sqref="G1">
    <cfRule type="cellIs" dxfId="2" priority="3" operator="equal">
      <formula>$G$1</formula>
    </cfRule>
  </conditionalFormatting>
  <dataValidations count="3">
    <dataValidation type="decimal" allowBlank="1" showInputMessage="1" showErrorMessage="1" errorTitle="Errore immissione" error="Sono consentiti solo numeri." sqref="G52:G1048576 G38:G39 G30:G36 G11:G16 G28 G18:G26 G4:G9 G1">
      <formula1>0</formula1>
      <formula2>999999</formula2>
    </dataValidation>
    <dataValidation type="whole" allowBlank="1" showInputMessage="1" showErrorMessage="1" errorTitle="Errore" error="Solo numeri interi" sqref="L6:R6 L9:R9 S6:S8">
      <formula1>0</formula1>
      <formula2>1000</formula2>
    </dataValidation>
    <dataValidation allowBlank="1" showInputMessage="1" showErrorMessage="1" errorTitle="Errore immissione" error="Sono consentiti solo numeri." sqref="G2"/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"/>
  <sheetViews>
    <sheetView showRowColHeaders="0" topLeftCell="C1" workbookViewId="0">
      <selection activeCell="I8" sqref="I8"/>
    </sheetView>
  </sheetViews>
  <sheetFormatPr defaultRowHeight="15"/>
  <cols>
    <col min="1" max="1" width="11.7109375" hidden="1" customWidth="1"/>
    <col min="2" max="2" width="9.140625" hidden="1" customWidth="1"/>
    <col min="3" max="3" width="12.140625" customWidth="1"/>
    <col min="4" max="4" width="20.140625" style="68" customWidth="1"/>
    <col min="5" max="5" width="4.85546875" customWidth="1"/>
    <col min="6" max="6" width="9.140625" style="66"/>
    <col min="7" max="7" width="9.140625" style="66" customWidth="1"/>
    <col min="8" max="8" width="9.85546875" style="66" customWidth="1"/>
    <col min="9" max="9" width="9.28515625" style="66" customWidth="1"/>
    <col min="10" max="10" width="10.42578125" style="66" customWidth="1"/>
    <col min="11" max="11" width="8.42578125" style="66" customWidth="1"/>
    <col min="12" max="12" width="8.85546875" style="66" customWidth="1"/>
    <col min="13" max="13" width="9.7109375" style="66" customWidth="1"/>
    <col min="14" max="14" width="9.85546875" style="66" customWidth="1"/>
    <col min="15" max="15" width="11.7109375" style="66" customWidth="1"/>
    <col min="16" max="16" width="11.42578125" style="66" customWidth="1"/>
    <col min="17" max="17" width="9.7109375" style="66" customWidth="1"/>
    <col min="18" max="18" width="13.140625" style="66" customWidth="1"/>
    <col min="19" max="19" width="10.28515625" customWidth="1"/>
  </cols>
  <sheetData>
    <row r="1" spans="1:19" ht="103.5">
      <c r="A1" s="14" t="s">
        <v>31</v>
      </c>
      <c r="B1" s="15" t="s">
        <v>32</v>
      </c>
      <c r="C1" s="57" t="s">
        <v>64</v>
      </c>
      <c r="D1" s="67" t="s">
        <v>65</v>
      </c>
      <c r="E1" s="58" t="s">
        <v>33</v>
      </c>
      <c r="F1" s="62" t="s">
        <v>66</v>
      </c>
      <c r="G1" s="63" t="s">
        <v>67</v>
      </c>
      <c r="H1" s="63" t="s">
        <v>57</v>
      </c>
      <c r="I1" s="63" t="s">
        <v>68</v>
      </c>
      <c r="J1" s="63" t="s">
        <v>69</v>
      </c>
      <c r="K1" s="63" t="s">
        <v>56</v>
      </c>
      <c r="L1" s="63" t="s">
        <v>73</v>
      </c>
      <c r="M1" s="63" t="s">
        <v>55</v>
      </c>
      <c r="N1" s="63" t="s">
        <v>34</v>
      </c>
      <c r="O1" s="63" t="s">
        <v>58</v>
      </c>
      <c r="P1" s="64" t="s">
        <v>70</v>
      </c>
      <c r="Q1" s="64" t="s">
        <v>71</v>
      </c>
      <c r="R1" s="63" t="s">
        <v>72</v>
      </c>
      <c r="S1" s="59" t="s">
        <v>35</v>
      </c>
    </row>
    <row r="2" spans="1:19">
      <c r="F2" s="73">
        <f>SUM(F3:F2000)</f>
        <v>0</v>
      </c>
      <c r="G2" s="65">
        <f>SUM(G3:G2000)</f>
        <v>0</v>
      </c>
      <c r="H2" s="65">
        <f t="shared" ref="H2:R2" si="0">SUM(H3:H2000)</f>
        <v>0</v>
      </c>
      <c r="I2" s="65">
        <f t="shared" si="0"/>
        <v>0</v>
      </c>
      <c r="J2" s="65">
        <f t="shared" si="0"/>
        <v>0</v>
      </c>
      <c r="K2" s="65">
        <f t="shared" si="0"/>
        <v>0</v>
      </c>
      <c r="L2" s="65">
        <f t="shared" si="0"/>
        <v>0</v>
      </c>
      <c r="M2" s="65">
        <f t="shared" si="0"/>
        <v>0</v>
      </c>
      <c r="N2" s="65">
        <f t="shared" si="0"/>
        <v>0</v>
      </c>
      <c r="O2" s="65">
        <f t="shared" si="0"/>
        <v>0</v>
      </c>
      <c r="P2" s="65">
        <f t="shared" si="0"/>
        <v>0</v>
      </c>
      <c r="Q2" s="65">
        <f t="shared" si="0"/>
        <v>0</v>
      </c>
      <c r="R2" s="65">
        <f t="shared" si="0"/>
        <v>0</v>
      </c>
      <c r="S2" s="1"/>
    </row>
  </sheetData>
  <conditionalFormatting sqref="F3:F1048576">
    <cfRule type="expression" dxfId="1" priority="2">
      <formula>$F:$F &lt; 0</formula>
    </cfRule>
    <cfRule type="expression" dxfId="0" priority="1">
      <formula>$F:$F &gt; 0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B5"/>
  <sheetViews>
    <sheetView showGridLines="0" workbookViewId="0">
      <selection activeCell="B25" sqref="B25"/>
    </sheetView>
  </sheetViews>
  <sheetFormatPr defaultRowHeight="15"/>
  <cols>
    <col min="2" max="2" width="30.42578125" style="17" customWidth="1"/>
  </cols>
  <sheetData>
    <row r="1" spans="2:2">
      <c r="B1" s="16"/>
    </row>
    <row r="2" spans="2:2">
      <c r="B2" s="16"/>
    </row>
    <row r="3" spans="2:2">
      <c r="B3" s="16"/>
    </row>
    <row r="4" spans="2:2">
      <c r="B4" s="16"/>
    </row>
    <row r="5" spans="2:2">
      <c r="B5" s="16"/>
    </row>
  </sheetData>
  <sheetProtection password="E8B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B11" sqref="B11"/>
    </sheetView>
  </sheetViews>
  <sheetFormatPr defaultRowHeight="1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"/>
  <sheetViews>
    <sheetView showGridLines="0" showRowColHeaders="0" workbookViewId="0">
      <selection activeCell="C5" sqref="C5"/>
    </sheetView>
  </sheetViews>
  <sheetFormatPr defaultRowHeight="15"/>
  <cols>
    <col min="1" max="1" width="18.7109375" customWidth="1"/>
    <col min="2" max="2" width="22.28515625" customWidth="1"/>
  </cols>
  <sheetData>
    <row r="1" spans="1:2">
      <c r="A1" s="115" t="s">
        <v>91</v>
      </c>
      <c r="B1" s="116" t="s">
        <v>66</v>
      </c>
    </row>
  </sheetData>
  <sheetProtection password="E8B6" sheet="1" objects="1" scenarios="1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55"/>
  <sheetViews>
    <sheetView showGridLines="0" showRowColHeaders="0" workbookViewId="0">
      <selection activeCell="D6" sqref="D6"/>
    </sheetView>
  </sheetViews>
  <sheetFormatPr defaultRowHeight="15"/>
  <cols>
    <col min="1" max="1" width="1.85546875" style="1" customWidth="1"/>
    <col min="2" max="2" width="25.7109375" style="1" customWidth="1"/>
    <col min="3" max="3" width="14.5703125" style="1" customWidth="1"/>
    <col min="4" max="4" width="16.7109375" style="1" customWidth="1"/>
    <col min="5" max="5" width="13.7109375" style="1" customWidth="1"/>
    <col min="6" max="8" width="9.140625" style="1"/>
    <col min="9" max="9" width="12.28515625" style="1" customWidth="1"/>
    <col min="10" max="16384" width="9.140625" style="1"/>
  </cols>
  <sheetData>
    <row r="1" spans="1:9">
      <c r="A1" s="81"/>
      <c r="B1" s="81"/>
      <c r="C1" s="81"/>
      <c r="D1" s="82" t="s">
        <v>85</v>
      </c>
      <c r="E1" s="83">
        <f>'Inchidere de Casa'!D1</f>
        <v>0</v>
      </c>
      <c r="F1" s="81"/>
      <c r="G1" s="81"/>
      <c r="H1" s="81"/>
      <c r="I1" s="81"/>
    </row>
    <row r="2" spans="1:9" ht="15.75">
      <c r="A2" s="84"/>
      <c r="B2" s="84"/>
      <c r="C2" s="84"/>
      <c r="D2" s="85" t="s">
        <v>86</v>
      </c>
      <c r="E2" s="164">
        <f>'Inchidere de Casa'!N1</f>
        <v>0</v>
      </c>
      <c r="F2" s="164"/>
      <c r="G2" s="164"/>
      <c r="H2" s="84"/>
      <c r="I2" s="84"/>
    </row>
    <row r="3" spans="1:9" ht="15.75">
      <c r="A3" s="84"/>
      <c r="B3" s="86" t="str">
        <f>'Inchidere de Casa'!D3</f>
        <v>MIȘCĂRI DE BANI</v>
      </c>
      <c r="C3" s="87" t="s">
        <v>39</v>
      </c>
      <c r="D3" s="88">
        <f>'Inchidere de Casa'!G3</f>
        <v>0</v>
      </c>
      <c r="E3" s="84"/>
      <c r="F3" s="84"/>
      <c r="G3" s="84"/>
      <c r="H3" s="84"/>
      <c r="I3" s="84"/>
    </row>
    <row r="4" spans="1:9">
      <c r="A4" s="84"/>
      <c r="B4" s="89" t="str">
        <f>'Inchidere de Casa'!D4</f>
        <v>Fond de Casa</v>
      </c>
      <c r="C4" s="90"/>
      <c r="D4" s="91">
        <f>'Inchidere de Casa'!G4</f>
        <v>0</v>
      </c>
      <c r="E4" s="84"/>
      <c r="F4" s="84"/>
      <c r="G4" s="84"/>
      <c r="H4" s="84"/>
      <c r="I4" s="84"/>
    </row>
    <row r="5" spans="1:9">
      <c r="A5" s="84"/>
      <c r="B5" s="84" t="str">
        <f>'Inchidere de Casa'!D5</f>
        <v>Depuneri Numerar</v>
      </c>
      <c r="C5" s="92"/>
      <c r="D5" s="91">
        <f>'Inchidere de Casa'!G5</f>
        <v>0</v>
      </c>
      <c r="E5" s="84"/>
      <c r="F5" s="84"/>
      <c r="G5" s="84"/>
      <c r="H5" s="84"/>
      <c r="I5" s="84"/>
    </row>
    <row r="6" spans="1:9">
      <c r="A6" s="84"/>
      <c r="B6" s="84" t="str">
        <f>'Inchidere de Casa'!D6</f>
        <v>Retrageri Numerar</v>
      </c>
      <c r="C6" s="92"/>
      <c r="D6" s="91">
        <f>'Inchidere de Casa'!G6</f>
        <v>0</v>
      </c>
      <c r="E6" s="84"/>
      <c r="F6" s="84"/>
      <c r="G6" s="84"/>
      <c r="H6" s="84"/>
      <c r="I6" s="84"/>
    </row>
    <row r="7" spans="1:9">
      <c r="A7" s="84"/>
      <c r="B7" s="84" t="str">
        <f>'Inchidere de Casa'!D7</f>
        <v>Cheltuieli Numerar</v>
      </c>
      <c r="C7" s="92"/>
      <c r="D7" s="91">
        <f>'Inchidere de Casa'!G7</f>
        <v>0</v>
      </c>
      <c r="E7" s="84"/>
      <c r="F7" s="84"/>
      <c r="G7" s="84"/>
      <c r="H7" s="84"/>
      <c r="I7" s="84"/>
    </row>
    <row r="8" spans="1:9">
      <c r="A8" s="84"/>
      <c r="B8" s="84" t="str">
        <f>'Inchidere de Casa'!D8</f>
        <v>Diverse Intrari Numerar</v>
      </c>
      <c r="C8" s="92"/>
      <c r="D8" s="91">
        <f>'Inchidere de Casa'!G8</f>
        <v>0</v>
      </c>
      <c r="E8" s="84"/>
      <c r="F8" s="84"/>
      <c r="G8" s="84"/>
      <c r="H8" s="84"/>
      <c r="I8" s="84"/>
    </row>
    <row r="9" spans="1:9">
      <c r="A9" s="84"/>
      <c r="B9" s="84" t="str">
        <f>'Inchidere de Casa'!D9</f>
        <v>Diverse Ieșiri Numerar</v>
      </c>
      <c r="C9" s="92"/>
      <c r="D9" s="91">
        <f>'Inchidere de Casa'!G9</f>
        <v>0</v>
      </c>
      <c r="E9" s="84"/>
      <c r="F9" s="84"/>
      <c r="G9" s="84"/>
      <c r="H9" s="84"/>
      <c r="I9" s="84"/>
    </row>
    <row r="10" spans="1:9" ht="15.75" customHeight="1">
      <c r="A10" s="84"/>
      <c r="B10" s="93"/>
      <c r="C10" s="93"/>
      <c r="D10" s="93"/>
      <c r="E10" s="93"/>
      <c r="F10" s="93"/>
      <c r="G10" s="84"/>
      <c r="H10" s="84"/>
      <c r="I10" s="84"/>
    </row>
    <row r="11" spans="1:9">
      <c r="A11" s="94" t="s">
        <v>87</v>
      </c>
      <c r="B11" s="165"/>
      <c r="C11" s="165"/>
      <c r="D11" s="95"/>
      <c r="E11" s="96">
        <f>'Inchidere de Casa'!Q34</f>
        <v>0</v>
      </c>
      <c r="F11" s="166">
        <f>'Inchidere de Casa'!T34</f>
        <v>0</v>
      </c>
      <c r="G11" s="166"/>
      <c r="H11" s="166"/>
      <c r="I11" s="97"/>
    </row>
    <row r="12" spans="1:9">
      <c r="A12" s="94" t="s">
        <v>87</v>
      </c>
      <c r="B12" s="165"/>
      <c r="C12" s="165"/>
      <c r="D12" s="95"/>
      <c r="E12" s="96">
        <f>'Inchidere de Casa'!Q35</f>
        <v>0</v>
      </c>
      <c r="F12" s="166">
        <f>'Inchidere de Casa'!T35</f>
        <v>0</v>
      </c>
      <c r="G12" s="166"/>
      <c r="H12" s="166"/>
      <c r="I12" s="97"/>
    </row>
    <row r="13" spans="1:9">
      <c r="A13" s="94" t="s">
        <v>87</v>
      </c>
      <c r="B13" s="165"/>
      <c r="C13" s="165"/>
      <c r="D13" s="95"/>
      <c r="E13" s="95">
        <f>'Inchidere de Casa'!Q36</f>
        <v>0</v>
      </c>
      <c r="F13" s="166">
        <f>'Inchidere de Casa'!T36</f>
        <v>0</v>
      </c>
      <c r="G13" s="166"/>
      <c r="H13" s="166"/>
      <c r="I13" s="97"/>
    </row>
    <row r="14" spans="1:9">
      <c r="A14" s="94" t="s">
        <v>87</v>
      </c>
      <c r="B14" s="165"/>
      <c r="C14" s="165"/>
      <c r="D14" s="95"/>
      <c r="E14" s="95">
        <f>'Inchidere de Casa'!Q37</f>
        <v>0</v>
      </c>
      <c r="F14" s="166">
        <f>'Inchidere de Casa'!T37</f>
        <v>0</v>
      </c>
      <c r="G14" s="166"/>
      <c r="H14" s="166"/>
      <c r="I14" s="97"/>
    </row>
    <row r="15" spans="1:9">
      <c r="A15" s="94" t="s">
        <v>87</v>
      </c>
      <c r="B15" s="165"/>
      <c r="C15" s="165"/>
      <c r="D15" s="95"/>
      <c r="E15" s="95">
        <f>'Inchidere de Casa'!Q38</f>
        <v>0</v>
      </c>
      <c r="F15" s="166">
        <f>'Inchidere de Casa'!T38</f>
        <v>0</v>
      </c>
      <c r="G15" s="166"/>
      <c r="H15" s="166"/>
      <c r="I15" s="97"/>
    </row>
    <row r="16" spans="1:9">
      <c r="A16" s="94" t="s">
        <v>87</v>
      </c>
      <c r="B16" s="165"/>
      <c r="C16" s="165"/>
      <c r="D16" s="95"/>
      <c r="E16" s="95">
        <f>'Inchidere de Casa'!Q39</f>
        <v>0</v>
      </c>
      <c r="F16" s="166">
        <f>'Inchidere de Casa'!T39</f>
        <v>0</v>
      </c>
      <c r="G16" s="166"/>
      <c r="H16" s="166"/>
      <c r="I16" s="97"/>
    </row>
    <row r="17" spans="1:9">
      <c r="A17" s="94" t="s">
        <v>87</v>
      </c>
      <c r="B17" s="165"/>
      <c r="C17" s="165"/>
      <c r="D17" s="95"/>
      <c r="E17" s="95">
        <f>'Inchidere de Casa'!Q40</f>
        <v>0</v>
      </c>
      <c r="F17" s="166">
        <f>'Inchidere de Casa'!T40</f>
        <v>0</v>
      </c>
      <c r="G17" s="166"/>
      <c r="H17" s="166"/>
      <c r="I17" s="97"/>
    </row>
    <row r="18" spans="1:9">
      <c r="A18" s="94" t="s">
        <v>87</v>
      </c>
      <c r="B18" s="176"/>
      <c r="C18" s="176"/>
      <c r="D18" s="95"/>
      <c r="E18" s="96">
        <f>'Inchidere de Casa'!Q41</f>
        <v>0</v>
      </c>
      <c r="F18" s="166">
        <f>'Inchidere de Casa'!T41</f>
        <v>0</v>
      </c>
      <c r="G18" s="166"/>
      <c r="H18" s="166"/>
      <c r="I18" s="97"/>
    </row>
    <row r="19" spans="1:9" ht="15.75">
      <c r="A19" s="84"/>
      <c r="B19" s="86" t="str">
        <f>'Inchidere de Casa'!D10</f>
        <v>VÂNZĂRI</v>
      </c>
      <c r="C19" s="87" t="s">
        <v>39</v>
      </c>
      <c r="D19" s="88">
        <f>'Inchidere de Casa'!G10</f>
        <v>0</v>
      </c>
      <c r="E19" s="84"/>
      <c r="F19" s="84"/>
      <c r="G19" s="84"/>
      <c r="H19" s="84"/>
      <c r="I19" s="84"/>
    </row>
    <row r="20" spans="1:9">
      <c r="A20" s="84"/>
      <c r="B20" s="98">
        <f>'Inchidere de Casa'!D12</f>
        <v>0</v>
      </c>
      <c r="C20" s="99"/>
      <c r="D20" s="91">
        <f>'Inchidere de Casa'!G12</f>
        <v>0</v>
      </c>
      <c r="E20" s="84"/>
      <c r="F20" s="84"/>
      <c r="G20" s="84"/>
      <c r="H20" s="84"/>
      <c r="I20" s="84"/>
    </row>
    <row r="21" spans="1:9">
      <c r="A21" s="84"/>
      <c r="B21" s="98">
        <f>'Inchidere de Casa'!D13</f>
        <v>0</v>
      </c>
      <c r="C21" s="99"/>
      <c r="D21" s="91">
        <f>'Inchidere de Casa'!G13</f>
        <v>0</v>
      </c>
      <c r="E21" s="84"/>
      <c r="F21" s="84"/>
      <c r="G21" s="84"/>
      <c r="H21" s="84"/>
      <c r="I21" s="84"/>
    </row>
    <row r="22" spans="1:9">
      <c r="A22" s="84"/>
      <c r="B22" s="98">
        <f>'Inchidere de Casa'!D14</f>
        <v>0</v>
      </c>
      <c r="C22" s="99"/>
      <c r="D22" s="91">
        <f>'Inchidere de Casa'!G14</f>
        <v>0</v>
      </c>
      <c r="E22" s="84"/>
      <c r="F22" s="84"/>
      <c r="G22" s="84"/>
      <c r="H22" s="84"/>
      <c r="I22" s="84"/>
    </row>
    <row r="23" spans="1:9">
      <c r="A23" s="84"/>
      <c r="B23" s="98">
        <f>'Inchidere de Casa'!D15</f>
        <v>0</v>
      </c>
      <c r="C23" s="99"/>
      <c r="D23" s="91">
        <f>'Inchidere de Casa'!G15</f>
        <v>0</v>
      </c>
      <c r="E23" s="84"/>
      <c r="F23" s="84"/>
      <c r="G23" s="84"/>
      <c r="H23" s="84"/>
      <c r="I23" s="84"/>
    </row>
    <row r="24" spans="1:9">
      <c r="A24" s="84"/>
      <c r="B24" s="84" t="str">
        <f>'Inchidere de Casa'!D22</f>
        <v>Transfer Bancar</v>
      </c>
      <c r="C24" s="99"/>
      <c r="D24" s="91">
        <f>'Inchidere de Casa'!G22</f>
        <v>0</v>
      </c>
      <c r="E24" s="84"/>
      <c r="F24" s="84"/>
      <c r="G24" s="84"/>
      <c r="H24" s="84"/>
      <c r="I24" s="84"/>
    </row>
    <row r="25" spans="1:9">
      <c r="A25" s="84"/>
      <c r="B25" s="84" t="str">
        <f>'Inchidere de Casa'!D23</f>
        <v>Credit</v>
      </c>
      <c r="C25" s="99"/>
      <c r="D25" s="91">
        <f>'Inchidere de Casa'!G23</f>
        <v>0</v>
      </c>
      <c r="E25" s="84"/>
      <c r="F25" s="84"/>
      <c r="G25" s="84"/>
      <c r="H25" s="84"/>
      <c r="I25" s="84"/>
    </row>
    <row r="26" spans="1:9">
      <c r="A26" s="84"/>
      <c r="B26" s="84" t="str">
        <f>'Inchidere de Casa'!D24</f>
        <v>Gift Card</v>
      </c>
      <c r="C26" s="99"/>
      <c r="D26" s="91">
        <f>'Inchidere de Casa'!G24</f>
        <v>0</v>
      </c>
      <c r="E26" s="84"/>
      <c r="F26" s="84"/>
      <c r="G26" s="84"/>
      <c r="H26" s="84"/>
      <c r="I26" s="84"/>
    </row>
    <row r="27" spans="1:9">
      <c r="A27" s="84"/>
      <c r="B27" s="84" t="str">
        <f>'Inchidere de Casa'!D25</f>
        <v>Bon Valoric</v>
      </c>
      <c r="C27" s="99"/>
      <c r="D27" s="91">
        <f>'Inchidere de Casa'!G25</f>
        <v>0</v>
      </c>
      <c r="E27" s="84"/>
      <c r="F27" s="84"/>
      <c r="G27" s="84"/>
      <c r="H27" s="84"/>
      <c r="I27" s="84"/>
    </row>
    <row r="28" spans="1:9" ht="15.75">
      <c r="A28" s="84"/>
      <c r="B28" s="86" t="str">
        <f>'Inchidere de Casa'!D26</f>
        <v>Cec</v>
      </c>
      <c r="C28" s="87" t="s">
        <v>39</v>
      </c>
      <c r="D28" s="88">
        <f>'Inchidere de Casa'!G26</f>
        <v>0</v>
      </c>
      <c r="E28" s="84"/>
      <c r="F28" s="84"/>
      <c r="G28" s="100" t="s">
        <v>88</v>
      </c>
      <c r="H28" s="100" t="s">
        <v>89</v>
      </c>
      <c r="I28" s="100" t="s">
        <v>90</v>
      </c>
    </row>
    <row r="29" spans="1:9">
      <c r="A29" s="84"/>
      <c r="B29" s="84" t="str">
        <f>'Inchidere de Casa'!D27</f>
        <v>DIFERENȚE VÂNZARE / ÎNCASARE</v>
      </c>
      <c r="C29" s="99"/>
      <c r="D29" s="91">
        <f>'Inchidere de Casa'!G27</f>
        <v>0</v>
      </c>
      <c r="E29" s="84"/>
      <c r="F29" s="84"/>
      <c r="G29" s="101">
        <v>0.01</v>
      </c>
      <c r="H29" s="102">
        <f>'Inchidere de Casa'!S6</f>
        <v>0</v>
      </c>
      <c r="I29" s="103">
        <f>G29*H29</f>
        <v>0</v>
      </c>
    </row>
    <row r="30" spans="1:9">
      <c r="A30" s="84"/>
      <c r="B30" s="84" t="str">
        <f>'Inchidere de Casa'!D28</f>
        <v>Bonuri de Retur Emise</v>
      </c>
      <c r="C30" s="99"/>
      <c r="D30" s="91">
        <f>'Inchidere de Casa'!G28</f>
        <v>0</v>
      </c>
      <c r="E30" s="84"/>
      <c r="F30" s="84"/>
      <c r="G30" s="104">
        <v>0.02</v>
      </c>
      <c r="H30" s="105">
        <f>'Inchidere de Casa'!R6</f>
        <v>0</v>
      </c>
      <c r="I30" s="106">
        <f t="shared" ref="I30:I42" si="0">G30*H30</f>
        <v>0</v>
      </c>
    </row>
    <row r="31" spans="1:9">
      <c r="A31" s="84"/>
      <c r="B31" s="84" t="str">
        <f>'Inchidere de Casa'!D29</f>
        <v>DETALIU PLATA ELECTRONICA</v>
      </c>
      <c r="C31" s="99"/>
      <c r="D31" s="91">
        <f>'Inchidere de Casa'!G29</f>
        <v>0</v>
      </c>
      <c r="E31" s="84"/>
      <c r="F31" s="84"/>
      <c r="G31" s="104">
        <v>0.05</v>
      </c>
      <c r="H31" s="105">
        <f>'Inchidere de Casa'!Q6</f>
        <v>0</v>
      </c>
      <c r="I31" s="106">
        <f t="shared" si="0"/>
        <v>0</v>
      </c>
    </row>
    <row r="32" spans="1:9">
      <c r="A32" s="84"/>
      <c r="B32" s="84" t="str">
        <f>'Inchidere de Casa'!D30</f>
        <v>Cartea de credit manual</v>
      </c>
      <c r="C32" s="99"/>
      <c r="D32" s="91">
        <f>'Inchidere de Casa'!G30</f>
        <v>0</v>
      </c>
      <c r="E32" s="84"/>
      <c r="F32" s="84"/>
      <c r="G32" s="104">
        <v>0.1</v>
      </c>
      <c r="H32" s="105">
        <f>'Inchidere de Casa'!P6</f>
        <v>0</v>
      </c>
      <c r="I32" s="106">
        <f t="shared" si="0"/>
        <v>0</v>
      </c>
    </row>
    <row r="33" spans="1:9">
      <c r="A33" s="84"/>
      <c r="B33" s="84" t="str">
        <f>'Inchidere de Casa'!D31</f>
        <v>Bancomat manual</v>
      </c>
      <c r="C33" s="99"/>
      <c r="D33" s="91">
        <f>'Inchidere de Casa'!G31</f>
        <v>0</v>
      </c>
      <c r="E33" s="84"/>
      <c r="F33" s="84"/>
      <c r="G33" s="104">
        <v>0.2</v>
      </c>
      <c r="H33" s="105">
        <f>'Inchidere de Casa'!O6</f>
        <v>0</v>
      </c>
      <c r="I33" s="106">
        <f t="shared" si="0"/>
        <v>0</v>
      </c>
    </row>
    <row r="34" spans="1:9">
      <c r="A34" s="84"/>
      <c r="B34" s="84" t="str">
        <f>'Inchidere de Casa'!D32</f>
        <v xml:space="preserve">BANCOMAT </v>
      </c>
      <c r="C34" s="99"/>
      <c r="D34" s="91">
        <f>'Inchidere de Casa'!G32</f>
        <v>0</v>
      </c>
      <c r="E34" s="84"/>
      <c r="F34" s="84"/>
      <c r="G34" s="104">
        <v>0.5</v>
      </c>
      <c r="H34" s="105">
        <f>'Inchidere de Casa'!N6</f>
        <v>0</v>
      </c>
      <c r="I34" s="106">
        <f t="shared" si="0"/>
        <v>0</v>
      </c>
    </row>
    <row r="35" spans="1:9">
      <c r="A35" s="84"/>
      <c r="B35" s="84" t="str">
        <f>'Inchidere de Casa'!D33</f>
        <v>VISA</v>
      </c>
      <c r="C35" s="99"/>
      <c r="D35" s="91">
        <f>'Inchidere de Casa'!G33</f>
        <v>0</v>
      </c>
      <c r="E35" s="84"/>
      <c r="F35" s="84"/>
      <c r="G35" s="104">
        <v>1</v>
      </c>
      <c r="H35" s="105">
        <f>'Inchidere de Casa'!M6</f>
        <v>0</v>
      </c>
      <c r="I35" s="106">
        <f t="shared" si="0"/>
        <v>0</v>
      </c>
    </row>
    <row r="36" spans="1:9">
      <c r="A36" s="84"/>
      <c r="B36" s="84" t="str">
        <f>'Inchidere de Casa'!D34</f>
        <v>MASTERCARD</v>
      </c>
      <c r="C36" s="99"/>
      <c r="D36" s="91">
        <f>'Inchidere de Casa'!G34</f>
        <v>0</v>
      </c>
      <c r="E36" s="84"/>
      <c r="F36" s="84"/>
      <c r="G36" s="104">
        <v>2</v>
      </c>
      <c r="H36" s="105">
        <f>'Inchidere de Casa'!L6</f>
        <v>0</v>
      </c>
      <c r="I36" s="106">
        <f t="shared" si="0"/>
        <v>0</v>
      </c>
    </row>
    <row r="37" spans="1:9">
      <c r="A37" s="84"/>
      <c r="B37" s="84" t="str">
        <f>'Inchidere de Casa'!D35</f>
        <v>MAESTRO</v>
      </c>
      <c r="C37" s="99"/>
      <c r="D37" s="91">
        <f>'Inchidere de Casa'!G35</f>
        <v>0</v>
      </c>
      <c r="E37" s="84"/>
      <c r="F37" s="84"/>
      <c r="G37" s="104">
        <v>5</v>
      </c>
      <c r="H37" s="105">
        <f>'Inchidere de Casa'!Q9</f>
        <v>0</v>
      </c>
      <c r="I37" s="106">
        <f t="shared" si="0"/>
        <v>0</v>
      </c>
    </row>
    <row r="38" spans="1:9">
      <c r="A38" s="84"/>
      <c r="B38" s="84" t="str">
        <f>'Inchidere de Casa'!D36</f>
        <v>ALTELE</v>
      </c>
      <c r="C38" s="99"/>
      <c r="D38" s="91">
        <f>'Inchidere de Casa'!G36</f>
        <v>0</v>
      </c>
      <c r="E38" s="84"/>
      <c r="F38" s="84"/>
      <c r="G38" s="104">
        <v>10</v>
      </c>
      <c r="H38" s="105">
        <f>'Inchidere de Casa'!P9</f>
        <v>0</v>
      </c>
      <c r="I38" s="106">
        <f t="shared" si="0"/>
        <v>0</v>
      </c>
    </row>
    <row r="39" spans="1:9">
      <c r="A39" s="84"/>
      <c r="B39" s="84"/>
      <c r="C39" s="99"/>
      <c r="D39" s="91"/>
      <c r="E39" s="84"/>
      <c r="F39" s="84"/>
      <c r="G39" s="104">
        <v>20</v>
      </c>
      <c r="H39" s="105">
        <f>'Inchidere de Casa'!O9</f>
        <v>0</v>
      </c>
      <c r="I39" s="106">
        <f t="shared" si="0"/>
        <v>0</v>
      </c>
    </row>
    <row r="40" spans="1:9">
      <c r="A40" s="84"/>
      <c r="B40" s="84"/>
      <c r="C40" s="99"/>
      <c r="D40" s="107"/>
      <c r="E40" s="84"/>
      <c r="F40" s="84"/>
      <c r="G40" s="104">
        <v>50</v>
      </c>
      <c r="H40" s="105">
        <f>'Inchidere de Casa'!N9</f>
        <v>0</v>
      </c>
      <c r="I40" s="106">
        <f t="shared" si="0"/>
        <v>0</v>
      </c>
    </row>
    <row r="41" spans="1:9" ht="15.75">
      <c r="A41" s="84"/>
      <c r="B41" s="117"/>
      <c r="C41" s="118"/>
      <c r="D41" s="120"/>
      <c r="E41" s="84"/>
      <c r="F41" s="84"/>
      <c r="G41" s="104">
        <v>100</v>
      </c>
      <c r="H41" s="97">
        <f>'Inchidere de Casa'!M9</f>
        <v>0</v>
      </c>
      <c r="I41" s="106">
        <f t="shared" si="0"/>
        <v>0</v>
      </c>
    </row>
    <row r="42" spans="1:9">
      <c r="A42" s="84"/>
      <c r="B42" s="84"/>
      <c r="C42" s="99"/>
      <c r="D42" s="107"/>
      <c r="E42" s="84"/>
      <c r="F42" s="84"/>
      <c r="G42" s="108">
        <v>200</v>
      </c>
      <c r="H42" s="109">
        <f>'Inchidere de Casa'!L9</f>
        <v>0</v>
      </c>
      <c r="I42" s="110">
        <f t="shared" si="0"/>
        <v>0</v>
      </c>
    </row>
    <row r="43" spans="1:9" ht="15.75">
      <c r="A43" s="84"/>
      <c r="B43" s="117"/>
      <c r="C43" s="118"/>
      <c r="D43" s="119"/>
      <c r="E43" s="84"/>
      <c r="F43" s="84"/>
      <c r="G43" s="84" t="str">
        <f>'Inchidere de Casa'!P11</f>
        <v>Casa de Bani</v>
      </c>
      <c r="H43" s="84"/>
      <c r="I43" s="111">
        <f>'Inchidere de Casa'!S11</f>
        <v>0</v>
      </c>
    </row>
    <row r="44" spans="1:9">
      <c r="A44" s="84"/>
      <c r="B44" s="84"/>
      <c r="C44" s="99"/>
      <c r="D44" s="107"/>
      <c r="E44" s="84"/>
      <c r="F44" s="84"/>
      <c r="G44" s="84" t="str">
        <f>'Inchidere de Casa'!P13</f>
        <v>Computer</v>
      </c>
      <c r="H44" s="84"/>
      <c r="I44" s="112">
        <f>'Inchidere de Casa'!S13</f>
        <v>0</v>
      </c>
    </row>
    <row r="45" spans="1:9">
      <c r="A45" s="84"/>
      <c r="B45" s="84"/>
      <c r="C45" s="99"/>
      <c r="D45" s="107"/>
      <c r="E45" s="84"/>
      <c r="F45" s="84"/>
      <c r="G45" s="84" t="str">
        <f>'Inchidere de Casa'!P15</f>
        <v>Diferența</v>
      </c>
      <c r="H45" s="84"/>
      <c r="I45" s="112">
        <f>'Inchidere de Casa'!S15</f>
        <v>0</v>
      </c>
    </row>
    <row r="46" spans="1:9">
      <c r="A46" s="84"/>
      <c r="B46" s="84"/>
      <c r="C46" s="99"/>
      <c r="D46" s="107"/>
      <c r="E46" s="84"/>
      <c r="F46" s="84"/>
      <c r="G46" s="84"/>
      <c r="H46" s="84"/>
      <c r="I46" s="84"/>
    </row>
    <row r="47" spans="1:9">
      <c r="A47" s="84"/>
      <c r="B47" s="84"/>
      <c r="C47" s="99"/>
      <c r="D47" s="107"/>
      <c r="E47" s="84"/>
      <c r="F47" s="84"/>
      <c r="G47" s="84"/>
      <c r="H47" s="84"/>
      <c r="I47" s="84"/>
    </row>
    <row r="48" spans="1:9">
      <c r="A48" s="84"/>
      <c r="B48" s="84"/>
      <c r="C48" s="99"/>
      <c r="D48" s="107"/>
      <c r="E48" s="84"/>
      <c r="F48" s="84"/>
      <c r="G48" s="84"/>
      <c r="H48" s="84"/>
      <c r="I48" s="84"/>
    </row>
    <row r="49" spans="1:9">
      <c r="A49" s="84"/>
      <c r="B49" s="84"/>
      <c r="C49" s="99"/>
      <c r="D49" s="107"/>
      <c r="E49" s="84"/>
      <c r="F49" s="84"/>
      <c r="G49" s="84"/>
      <c r="H49" s="84"/>
      <c r="I49" s="84"/>
    </row>
    <row r="50" spans="1:9">
      <c r="A50" s="84"/>
      <c r="B50" s="84"/>
      <c r="C50" s="99"/>
      <c r="D50" s="107"/>
      <c r="E50" s="84"/>
      <c r="F50" s="113" t="str">
        <f>'Inchidere de Casa'!L17</f>
        <v>MOTIVUL DIFERENȚEI</v>
      </c>
      <c r="G50" s="84"/>
      <c r="H50" s="84"/>
      <c r="I50" s="84"/>
    </row>
    <row r="51" spans="1:9">
      <c r="A51" s="84"/>
      <c r="B51" s="84"/>
      <c r="C51" s="99"/>
      <c r="D51" s="107"/>
      <c r="E51" s="84"/>
      <c r="F51" s="167">
        <f>'Inchidere de Casa'!L19</f>
        <v>0</v>
      </c>
      <c r="G51" s="168"/>
      <c r="H51" s="168"/>
      <c r="I51" s="169"/>
    </row>
    <row r="52" spans="1:9">
      <c r="A52" s="84"/>
      <c r="B52" s="84"/>
      <c r="C52" s="99"/>
      <c r="D52" s="107"/>
      <c r="E52" s="84"/>
      <c r="F52" s="170"/>
      <c r="G52" s="171"/>
      <c r="H52" s="171"/>
      <c r="I52" s="172"/>
    </row>
    <row r="53" spans="1:9">
      <c r="A53" s="84"/>
      <c r="B53" s="84"/>
      <c r="C53" s="99"/>
      <c r="D53" s="107"/>
      <c r="E53" s="84"/>
      <c r="F53" s="170"/>
      <c r="G53" s="171"/>
      <c r="H53" s="171"/>
      <c r="I53" s="172"/>
    </row>
    <row r="54" spans="1:9">
      <c r="A54" s="84"/>
      <c r="B54" s="84"/>
      <c r="C54" s="107"/>
      <c r="D54" s="107"/>
      <c r="E54" s="84"/>
      <c r="F54" s="173"/>
      <c r="G54" s="174"/>
      <c r="H54" s="174"/>
      <c r="I54" s="175"/>
    </row>
    <row r="55" spans="1:9">
      <c r="D55" s="114"/>
    </row>
  </sheetData>
  <mergeCells count="18">
    <mergeCell ref="F51:I54"/>
    <mergeCell ref="B16:C16"/>
    <mergeCell ref="F16:H16"/>
    <mergeCell ref="B17:C17"/>
    <mergeCell ref="F17:H17"/>
    <mergeCell ref="B18:C18"/>
    <mergeCell ref="F18:H18"/>
    <mergeCell ref="B13:C13"/>
    <mergeCell ref="F13:H13"/>
    <mergeCell ref="B14:C14"/>
    <mergeCell ref="F14:H14"/>
    <mergeCell ref="B15:C15"/>
    <mergeCell ref="F15:H15"/>
    <mergeCell ref="E2:G2"/>
    <mergeCell ref="B11:C11"/>
    <mergeCell ref="F11:H11"/>
    <mergeCell ref="B12:C12"/>
    <mergeCell ref="F12:H1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36"/>
  <sheetViews>
    <sheetView showRowColHeaders="0" workbookViewId="0">
      <selection activeCell="D11" sqref="D11"/>
    </sheetView>
  </sheetViews>
  <sheetFormatPr defaultRowHeight="15.75"/>
  <cols>
    <col min="1" max="1" width="5.85546875" style="121" customWidth="1"/>
    <col min="2" max="2" width="24.85546875" style="130" customWidth="1"/>
    <col min="3" max="3" width="59.42578125" style="128" customWidth="1"/>
    <col min="4" max="4" width="16" style="129" customWidth="1"/>
    <col min="5" max="5" width="13.85546875" style="129" customWidth="1"/>
    <col min="6" max="6" width="16.5703125" style="129" customWidth="1"/>
    <col min="7" max="7" width="11.5703125" style="121" customWidth="1"/>
    <col min="8" max="11" width="9.140625" style="121"/>
    <col min="12" max="12" width="72.7109375" style="121" customWidth="1"/>
    <col min="13" max="16384" width="9.140625" style="121"/>
  </cols>
  <sheetData>
    <row r="1" spans="1:7">
      <c r="A1" s="182" t="s">
        <v>107</v>
      </c>
      <c r="B1" s="183"/>
      <c r="C1" s="183"/>
    </row>
    <row r="2" spans="1:7">
      <c r="A2" s="183"/>
      <c r="B2" s="183"/>
      <c r="C2" s="183"/>
      <c r="E2" s="185" t="s">
        <v>93</v>
      </c>
      <c r="F2" s="186"/>
      <c r="G2" s="179" t="s">
        <v>94</v>
      </c>
    </row>
    <row r="3" spans="1:7" ht="15.75" customHeight="1">
      <c r="A3" s="125"/>
      <c r="C3" s="184" t="s">
        <v>92</v>
      </c>
      <c r="D3" s="184"/>
      <c r="E3" s="185" t="s">
        <v>106</v>
      </c>
      <c r="F3" s="187"/>
      <c r="G3" s="180"/>
    </row>
    <row r="4" spans="1:7" ht="15.75" customHeight="1">
      <c r="C4" s="184"/>
      <c r="D4" s="184"/>
      <c r="E4" s="188">
        <f>'Inchidere de Casa'!F1</f>
        <v>0</v>
      </c>
      <c r="F4" s="189"/>
      <c r="G4" s="122"/>
    </row>
    <row r="5" spans="1:7">
      <c r="A5" s="181" t="s">
        <v>95</v>
      </c>
      <c r="B5" s="181"/>
    </row>
    <row r="6" spans="1:7" ht="37.5">
      <c r="A6" s="124" t="s">
        <v>96</v>
      </c>
      <c r="B6" s="124" t="s">
        <v>97</v>
      </c>
      <c r="C6" s="123" t="s">
        <v>98</v>
      </c>
      <c r="D6" s="123" t="s">
        <v>99</v>
      </c>
      <c r="E6" s="123" t="s">
        <v>100</v>
      </c>
      <c r="F6" s="124" t="s">
        <v>101</v>
      </c>
    </row>
    <row r="7" spans="1:7">
      <c r="A7" s="177" t="s">
        <v>102</v>
      </c>
      <c r="B7" s="177"/>
      <c r="C7" s="178">
        <f>'Inchidere de Casa'!S13</f>
        <v>0</v>
      </c>
    </row>
    <row r="8" spans="1:7">
      <c r="A8" s="177"/>
      <c r="B8" s="177"/>
      <c r="C8" s="178"/>
    </row>
    <row r="9" spans="1:7">
      <c r="B9" s="131">
        <f>'Inchidere de Casa'!L28</f>
        <v>0</v>
      </c>
      <c r="C9" s="132">
        <f>'Inchidere de Casa'!T28</f>
        <v>0</v>
      </c>
      <c r="D9" s="134" t="e">
        <f>IF(SEARCH("VERSAMENTO",B9),'Inchidere de Casa'!O28,0)</f>
        <v>#VALUE!</v>
      </c>
      <c r="E9" s="134" t="e">
        <f>IF(SEARCH("PRELIEVO",B9),'Inchidere de Casa'!O28,0)</f>
        <v>#VALUE!</v>
      </c>
      <c r="F9" s="133"/>
    </row>
    <row r="10" spans="1:7">
      <c r="B10" s="131">
        <f>'Inchidere de Casa'!L29</f>
        <v>0</v>
      </c>
      <c r="C10" s="132">
        <f>'Inchidere de Casa'!T29</f>
        <v>0</v>
      </c>
      <c r="D10" s="134" t="e">
        <f>IF(SEARCH("VERSAMENTO",B10),'Inchidere de Casa'!O29,0)</f>
        <v>#VALUE!</v>
      </c>
      <c r="E10" s="134" t="e">
        <f>IF(SEARCH("PRELIEVO",B10),'Inchidere de Casa'!O29,0)</f>
        <v>#VALUE!</v>
      </c>
      <c r="F10" s="133"/>
    </row>
    <row r="11" spans="1:7">
      <c r="B11" s="131">
        <f>'Inchidere de Casa'!L30</f>
        <v>0</v>
      </c>
      <c r="C11" s="132">
        <f>'Inchidere de Casa'!T30</f>
        <v>0</v>
      </c>
      <c r="D11" s="134" t="e">
        <f>IF(SEARCH("VERSAMENTO",B11),'Inchidere de Casa'!O30,0)</f>
        <v>#VALUE!</v>
      </c>
      <c r="E11" s="134" t="e">
        <f>IF(SEARCH("PRELIEVO",B11),'Inchidere de Casa'!O30,0)</f>
        <v>#VALUE!</v>
      </c>
      <c r="F11" s="133"/>
    </row>
    <row r="12" spans="1:7">
      <c r="B12" s="131">
        <f>'Inchidere de Casa'!L31</f>
        <v>0</v>
      </c>
      <c r="C12" s="132">
        <f>'Inchidere de Casa'!T31</f>
        <v>0</v>
      </c>
      <c r="D12" s="134" t="e">
        <f>IF(SEARCH("VERSAMENTO",B12),'Inchidere de Casa'!O31,0)</f>
        <v>#VALUE!</v>
      </c>
      <c r="E12" s="134" t="e">
        <f>IF(SEARCH("PRELIEVO",B12),'Inchidere de Casa'!O31,0)</f>
        <v>#VALUE!</v>
      </c>
      <c r="F12" s="133"/>
    </row>
    <row r="13" spans="1:7">
      <c r="B13" s="131">
        <f>'Inchidere de Casa'!L32</f>
        <v>0</v>
      </c>
      <c r="C13" s="132">
        <f>'Inchidere de Casa'!T32</f>
        <v>0</v>
      </c>
      <c r="D13" s="134" t="e">
        <f>IF(SEARCH("VERSAMENTO",B13),'Inchidere de Casa'!O32,0)</f>
        <v>#VALUE!</v>
      </c>
      <c r="E13" s="134" t="e">
        <f>IF(SEARCH("PRELIEVO",B13),'Inchidere de Casa'!O32,0)</f>
        <v>#VALUE!</v>
      </c>
      <c r="F13" s="133"/>
    </row>
    <row r="14" spans="1:7">
      <c r="B14" s="131">
        <f>'Inchidere de Casa'!L33</f>
        <v>0</v>
      </c>
      <c r="C14" s="132">
        <f>'Inchidere de Casa'!T33</f>
        <v>0</v>
      </c>
      <c r="D14" s="134" t="e">
        <f>IF(SEARCH("VERSAMENTO",B14),'Inchidere de Casa'!O33,0)</f>
        <v>#VALUE!</v>
      </c>
      <c r="E14" s="134" t="e">
        <f>IF(SEARCH("PRELIEVO",B14),'Inchidere de Casa'!O33,0)</f>
        <v>#VALUE!</v>
      </c>
      <c r="F14" s="133"/>
    </row>
    <row r="15" spans="1:7">
      <c r="B15" s="131"/>
      <c r="C15" s="132"/>
      <c r="D15" s="134" t="e">
        <f>IF(SEARCH("VERSAMENTO",B15),'Inchidere de Casa'!O34,0)</f>
        <v>#VALUE!</v>
      </c>
      <c r="E15" s="134" t="e">
        <f>IF(SEARCH("PRELIEVO",B15),'Inchidere de Casa'!O34,0)</f>
        <v>#VALUE!</v>
      </c>
      <c r="F15" s="133"/>
    </row>
    <row r="16" spans="1:7">
      <c r="B16" s="131"/>
      <c r="C16" s="132"/>
      <c r="D16" s="134" t="e">
        <f>IF(SEARCH("VERSAMENTO",B16),'Inchidere de Casa'!O35,0)</f>
        <v>#VALUE!</v>
      </c>
      <c r="E16" s="134" t="e">
        <f>IF(SEARCH("PRELIEVO",B16),'Inchidere de Casa'!O35,0)</f>
        <v>#VALUE!</v>
      </c>
      <c r="F16" s="133"/>
    </row>
    <row r="17" spans="2:6">
      <c r="B17" s="131"/>
      <c r="C17" s="132"/>
      <c r="D17" s="134" t="e">
        <f>IF(SEARCH("VERSAMENTO",B17),'Inchidere de Casa'!O36,0)</f>
        <v>#VALUE!</v>
      </c>
      <c r="E17" s="134" t="e">
        <f>IF(SEARCH("PRELIEVO",B17),'Inchidere de Casa'!O36,0)</f>
        <v>#VALUE!</v>
      </c>
      <c r="F17" s="133"/>
    </row>
    <row r="18" spans="2:6">
      <c r="B18" s="131"/>
      <c r="C18" s="132"/>
      <c r="D18" s="133"/>
      <c r="E18" s="133"/>
      <c r="F18" s="133"/>
    </row>
    <row r="19" spans="2:6">
      <c r="B19" s="131"/>
      <c r="C19" s="132"/>
      <c r="D19" s="133"/>
      <c r="E19" s="133"/>
      <c r="F19" s="133"/>
    </row>
    <row r="20" spans="2:6">
      <c r="B20" s="131"/>
      <c r="C20" s="132"/>
      <c r="D20" s="133"/>
      <c r="E20" s="133"/>
      <c r="F20" s="133"/>
    </row>
    <row r="21" spans="2:6">
      <c r="B21" s="131"/>
      <c r="C21" s="132"/>
      <c r="D21" s="133"/>
      <c r="E21" s="133"/>
      <c r="F21" s="133"/>
    </row>
    <row r="22" spans="2:6">
      <c r="B22" s="131"/>
      <c r="C22" s="132"/>
      <c r="D22" s="133"/>
      <c r="E22" s="133"/>
      <c r="F22" s="133"/>
    </row>
    <row r="23" spans="2:6">
      <c r="B23" s="131"/>
      <c r="C23" s="132"/>
      <c r="D23" s="133"/>
      <c r="E23" s="133"/>
      <c r="F23" s="133"/>
    </row>
    <row r="24" spans="2:6">
      <c r="B24" s="131"/>
      <c r="C24" s="132"/>
      <c r="D24" s="133"/>
      <c r="E24" s="133"/>
      <c r="F24" s="133"/>
    </row>
    <row r="25" spans="2:6">
      <c r="B25" s="131"/>
      <c r="C25" s="132"/>
      <c r="D25" s="133"/>
      <c r="E25" s="133"/>
      <c r="F25" s="133"/>
    </row>
    <row r="26" spans="2:6">
      <c r="B26" s="131"/>
      <c r="C26" s="132"/>
      <c r="D26" s="133"/>
      <c r="E26" s="133"/>
      <c r="F26" s="133"/>
    </row>
    <row r="27" spans="2:6">
      <c r="B27" s="131"/>
      <c r="C27" s="132"/>
      <c r="D27" s="133"/>
      <c r="E27" s="133"/>
      <c r="F27" s="133"/>
    </row>
    <row r="28" spans="2:6">
      <c r="B28" s="131"/>
      <c r="C28" s="132"/>
      <c r="D28" s="133"/>
      <c r="E28" s="133"/>
      <c r="F28" s="133"/>
    </row>
    <row r="29" spans="2:6">
      <c r="B29" s="131"/>
      <c r="C29" s="132"/>
      <c r="D29" s="133"/>
      <c r="E29" s="133"/>
      <c r="F29" s="133"/>
    </row>
    <row r="30" spans="2:6">
      <c r="B30" s="131"/>
      <c r="C30" s="132"/>
      <c r="D30" s="133"/>
      <c r="E30" s="133"/>
      <c r="F30" s="133"/>
    </row>
    <row r="31" spans="2:6">
      <c r="B31" s="131"/>
      <c r="C31" s="132"/>
      <c r="D31" s="133"/>
      <c r="E31" s="133"/>
      <c r="F31" s="133"/>
    </row>
    <row r="32" spans="2:6">
      <c r="B32" s="131"/>
      <c r="C32" s="132"/>
      <c r="D32" s="133"/>
      <c r="E32" s="133"/>
      <c r="F32" s="133"/>
    </row>
    <row r="33" spans="2:6">
      <c r="B33" s="131"/>
      <c r="C33" s="132"/>
      <c r="D33" s="133"/>
      <c r="E33" s="133"/>
      <c r="F33" s="133"/>
    </row>
    <row r="34" spans="2:6">
      <c r="B34" s="131"/>
      <c r="C34" s="132"/>
      <c r="D34" s="133"/>
      <c r="E34" s="133"/>
      <c r="F34" s="133"/>
    </row>
    <row r="35" spans="2:6">
      <c r="B35" s="131"/>
      <c r="C35" s="132"/>
      <c r="D35" s="133"/>
      <c r="E35" s="133"/>
      <c r="F35" s="133"/>
    </row>
    <row r="36" spans="2:6">
      <c r="B36" s="131"/>
      <c r="C36" s="132"/>
      <c r="D36" s="133"/>
      <c r="E36" s="133"/>
      <c r="F36" s="133"/>
    </row>
  </sheetData>
  <mergeCells count="9">
    <mergeCell ref="A7:B8"/>
    <mergeCell ref="C7:C8"/>
    <mergeCell ref="G2:G3"/>
    <mergeCell ref="A5:B5"/>
    <mergeCell ref="A1:C2"/>
    <mergeCell ref="C3:D4"/>
    <mergeCell ref="E2:F2"/>
    <mergeCell ref="E3:F3"/>
    <mergeCell ref="E4:F4"/>
  </mergeCells>
  <pageMargins left="0.7" right="0.7" top="0.75" bottom="0.75" header="0.3" footer="0.3"/>
  <pageSetup paperSize="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Inchidere de Casa</vt:lpstr>
      <vt:lpstr>Detaliu Bon Fiscal</vt:lpstr>
      <vt:lpstr>Inchidere Terminal Bancar</vt:lpstr>
      <vt:lpstr>Inchidere Casa de Marcat</vt:lpstr>
      <vt:lpstr>Sheet1</vt:lpstr>
      <vt:lpstr>Total Facturi</vt:lpstr>
      <vt:lpstr>Inchidere de tiparit</vt:lpstr>
      <vt:lpstr>Registru de casa</vt:lpstr>
      <vt:lpstr>Banconote</vt:lpstr>
      <vt:lpstr>Economico</vt:lpstr>
      <vt:lpstr>Finanziario</vt:lpstr>
      <vt:lpstr>Monete</vt:lpstr>
      <vt:lpstr>MotivoDifferenza</vt:lpstr>
      <vt:lpstr>Tender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Home</cp:lastModifiedBy>
  <cp:lastPrinted>2016-09-22T09:11:55Z</cp:lastPrinted>
  <dcterms:created xsi:type="dcterms:W3CDTF">2016-06-07T17:09:34Z</dcterms:created>
  <dcterms:modified xsi:type="dcterms:W3CDTF">2018-08-10T11:12:42Z</dcterms:modified>
</cp:coreProperties>
</file>